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1 - Kanalizace -..." sheetId="2" r:id="rId2"/>
    <sheet name="01 - SO 03.1 - Stavební část" sheetId="3" r:id="rId3"/>
    <sheet name="02 - SO 03.2 - Výtlačný ř..." sheetId="4" r:id="rId4"/>
    <sheet name="03 - PS 03.1 - Strojně te..." sheetId="5" r:id="rId5"/>
    <sheet name="04 - PS 03.2 - Elektrotec..." sheetId="6" r:id="rId6"/>
    <sheet name="05 - PS 03.3 - Systém říz..." sheetId="7" r:id="rId7"/>
    <sheet name="04 - SO 04 - Kanalizace, ..." sheetId="8" r:id="rId8"/>
    <sheet name="05 - SO 05 - Přípojky" sheetId="9" r:id="rId9"/>
    <sheet name="06 - SO 10 - Stoka 3S-2X" sheetId="10" r:id="rId10"/>
    <sheet name="07 - PS 01 - Kanalizace, ..." sheetId="11" r:id="rId11"/>
    <sheet name="08 - VRN" sheetId="12" r:id="rId12"/>
    <sheet name="Pokyny pro vyplnění" sheetId="13" r:id="rId13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'01 - SO 01 - Kanalizace -...'!$C$89:$K$437</definedName>
    <definedName name="_xlnm.Print_Area" localSheetId="1">'01 - SO 01 - Kanalizace -...'!$C$4:$J$39,'01 - SO 01 - Kanalizace -...'!$C$45:$J$71,'01 - SO 01 - Kanalizace -...'!$C$77:$K$437</definedName>
    <definedName name="_xlnm.Print_Titles" localSheetId="1">'01 - SO 01 - Kanalizace -...'!$89:$89</definedName>
    <definedName name="_xlnm._FilterDatabase" localSheetId="2" hidden="1">'01 - SO 03.1 - Stavební část'!$C$97:$K$242</definedName>
    <definedName name="_xlnm.Print_Area" localSheetId="2">'01 - SO 03.1 - Stavební část'!$C$4:$J$41,'01 - SO 03.1 - Stavební část'!$C$47:$J$77,'01 - SO 03.1 - Stavební část'!$C$83:$K$242</definedName>
    <definedName name="_xlnm.Print_Titles" localSheetId="2">'01 - SO 03.1 - Stavební část'!$97:$97</definedName>
    <definedName name="_xlnm._FilterDatabase" localSheetId="3" hidden="1">'02 - SO 03.2 - Výtlačný ř...'!$C$93:$K$283</definedName>
    <definedName name="_xlnm.Print_Area" localSheetId="3">'02 - SO 03.2 - Výtlačný ř...'!$C$4:$J$41,'02 - SO 03.2 - Výtlačný ř...'!$C$47:$J$73,'02 - SO 03.2 - Výtlačný ř...'!$C$79:$K$283</definedName>
    <definedName name="_xlnm.Print_Titles" localSheetId="3">'02 - SO 03.2 - Výtlačný ř...'!$93:$93</definedName>
    <definedName name="_xlnm._FilterDatabase" localSheetId="4" hidden="1">'03 - PS 03.1 - Strojně te...'!$C$90:$K$104</definedName>
    <definedName name="_xlnm.Print_Area" localSheetId="4">'03 - PS 03.1 - Strojně te...'!$C$4:$J$41,'03 - PS 03.1 - Strojně te...'!$C$47:$J$70,'03 - PS 03.1 - Strojně te...'!$C$76:$K$104</definedName>
    <definedName name="_xlnm.Print_Titles" localSheetId="4">'03 - PS 03.1 - Strojně te...'!$90:$90</definedName>
    <definedName name="_xlnm._FilterDatabase" localSheetId="5" hidden="1">'04 - PS 03.2 - Elektrotec...'!$C$89:$K$153</definedName>
    <definedName name="_xlnm.Print_Area" localSheetId="5">'04 - PS 03.2 - Elektrotec...'!$C$4:$J$41,'04 - PS 03.2 - Elektrotec...'!$C$47:$J$69,'04 - PS 03.2 - Elektrotec...'!$C$75:$K$153</definedName>
    <definedName name="_xlnm.Print_Titles" localSheetId="5">'04 - PS 03.2 - Elektrotec...'!$89:$89</definedName>
    <definedName name="_xlnm._FilterDatabase" localSheetId="6" hidden="1">'05 - PS 03.3 - Systém říz...'!$C$89:$K$110</definedName>
    <definedName name="_xlnm.Print_Area" localSheetId="6">'05 - PS 03.3 - Systém říz...'!$C$4:$J$41,'05 - PS 03.3 - Systém říz...'!$C$47:$J$69,'05 - PS 03.3 - Systém říz...'!$C$75:$K$110</definedName>
    <definedName name="_xlnm.Print_Titles" localSheetId="6">'05 - PS 03.3 - Systém říz...'!$89:$89</definedName>
    <definedName name="_xlnm._FilterDatabase" localSheetId="7" hidden="1">'04 - SO 04 - Kanalizace, ...'!$C$85:$K$140</definedName>
    <definedName name="_xlnm.Print_Area" localSheetId="7">'04 - SO 04 - Kanalizace, ...'!$C$4:$J$39,'04 - SO 04 - Kanalizace, ...'!$C$45:$J$67,'04 - SO 04 - Kanalizace, ...'!$C$73:$K$140</definedName>
    <definedName name="_xlnm.Print_Titles" localSheetId="7">'04 - SO 04 - Kanalizace, ...'!$85:$85</definedName>
    <definedName name="_xlnm._FilterDatabase" localSheetId="8" hidden="1">'05 - SO 05 - Přípojky'!$C$86:$K$205</definedName>
    <definedName name="_xlnm.Print_Area" localSheetId="8">'05 - SO 05 - Přípojky'!$C$4:$J$39,'05 - SO 05 - Přípojky'!$C$45:$J$68,'05 - SO 05 - Přípojky'!$C$74:$K$205</definedName>
    <definedName name="_xlnm.Print_Titles" localSheetId="8">'05 - SO 05 - Přípojky'!$86:$86</definedName>
    <definedName name="_xlnm._FilterDatabase" localSheetId="9" hidden="1">'06 - SO 10 - Stoka 3S-2X'!$C$89:$K$285</definedName>
    <definedName name="_xlnm.Print_Area" localSheetId="9">'06 - SO 10 - Stoka 3S-2X'!$C$4:$J$39,'06 - SO 10 - Stoka 3S-2X'!$C$45:$J$71,'06 - SO 10 - Stoka 3S-2X'!$C$77:$K$285</definedName>
    <definedName name="_xlnm.Print_Titles" localSheetId="9">'06 - SO 10 - Stoka 3S-2X'!$89:$89</definedName>
    <definedName name="_xlnm._FilterDatabase" localSheetId="10" hidden="1">'07 - PS 01 - Kanalizace, ...'!$C$82:$K$112</definedName>
    <definedName name="_xlnm.Print_Area" localSheetId="10">'07 - PS 01 - Kanalizace, ...'!$C$4:$J$39,'07 - PS 01 - Kanalizace, ...'!$C$45:$J$64,'07 - PS 01 - Kanalizace, ...'!$C$70:$K$112</definedName>
    <definedName name="_xlnm.Print_Titles" localSheetId="10">'07 - PS 01 - Kanalizace, ...'!$82:$82</definedName>
    <definedName name="_xlnm._FilterDatabase" localSheetId="11" hidden="1">'08 - VRN'!$C$79:$K$101</definedName>
    <definedName name="_xlnm.Print_Area" localSheetId="11">'08 - VRN'!$C$4:$J$39,'08 - VRN'!$C$45:$J$61,'08 - VRN'!$C$67:$K$101</definedName>
    <definedName name="_xlnm.Print_Titles" localSheetId="11">'08 - VRN'!$79:$79</definedName>
    <definedName name="_xlnm.Print_Area" localSheetId="1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2" r="J37"/>
  <c r="J36"/>
  <c i="1" r="AY66"/>
  <c i="12" r="J35"/>
  <c i="1" r="AX66"/>
  <c i="12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66"/>
  <c i="12" r="BH82"/>
  <c r="F36"/>
  <c i="1" r="BC66"/>
  <c i="12" r="BG82"/>
  <c r="F35"/>
  <c i="1" r="BB66"/>
  <c i="12" r="BF82"/>
  <c r="J34"/>
  <c i="1" r="AW66"/>
  <c i="12" r="F34"/>
  <c i="1" r="BA66"/>
  <c i="12" r="T82"/>
  <c r="T81"/>
  <c r="T80"/>
  <c r="R82"/>
  <c r="R81"/>
  <c r="R80"/>
  <c r="P82"/>
  <c r="P81"/>
  <c r="P80"/>
  <c i="1" r="AU66"/>
  <c i="12" r="BK82"/>
  <c r="BK81"/>
  <c r="J81"/>
  <c r="BK80"/>
  <c r="J80"/>
  <c r="J59"/>
  <c r="J30"/>
  <c i="1" r="AG66"/>
  <c i="12" r="J82"/>
  <c r="BE82"/>
  <c r="J33"/>
  <c i="1" r="AV66"/>
  <c i="12" r="F33"/>
  <c i="1" r="AZ66"/>
  <c i="12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11" r="J37"/>
  <c r="J36"/>
  <c i="1" r="AY65"/>
  <c i="11" r="J35"/>
  <c i="1" r="AX65"/>
  <c i="11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T106"/>
  <c r="T105"/>
  <c r="R107"/>
  <c r="R106"/>
  <c r="R105"/>
  <c r="P107"/>
  <c r="P106"/>
  <c r="P105"/>
  <c r="BK107"/>
  <c r="BK106"/>
  <c r="J106"/>
  <c r="BK105"/>
  <c r="J105"/>
  <c r="J107"/>
  <c r="BE107"/>
  <c r="J63"/>
  <c r="J62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7"/>
  <c i="1" r="BD65"/>
  <c i="11" r="BH86"/>
  <c r="F36"/>
  <c i="1" r="BC65"/>
  <c i="11" r="BG86"/>
  <c r="F35"/>
  <c i="1" r="BB65"/>
  <c i="11" r="BF86"/>
  <c r="J34"/>
  <c i="1" r="AW65"/>
  <c i="11" r="F34"/>
  <c i="1" r="BA65"/>
  <c i="11" r="T86"/>
  <c r="T85"/>
  <c r="T84"/>
  <c r="T83"/>
  <c r="R86"/>
  <c r="R85"/>
  <c r="R84"/>
  <c r="R83"/>
  <c r="P86"/>
  <c r="P85"/>
  <c r="P84"/>
  <c r="P83"/>
  <c i="1" r="AU65"/>
  <c i="11" r="BK86"/>
  <c r="BK85"/>
  <c r="J85"/>
  <c r="BK84"/>
  <c r="J84"/>
  <c r="BK83"/>
  <c r="J83"/>
  <c r="J59"/>
  <c r="J30"/>
  <c i="1" r="AG65"/>
  <c i="11" r="J86"/>
  <c r="BE86"/>
  <c r="J33"/>
  <c i="1" r="AV65"/>
  <c i="11" r="F33"/>
  <c i="1" r="AZ65"/>
  <c i="11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10" r="J37"/>
  <c r="J36"/>
  <c i="1" r="AY64"/>
  <c i="10" r="J35"/>
  <c i="1" r="AX64"/>
  <c i="10"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T280"/>
  <c r="T279"/>
  <c r="R281"/>
  <c r="R280"/>
  <c r="R279"/>
  <c r="P281"/>
  <c r="P280"/>
  <c r="P279"/>
  <c r="BK281"/>
  <c r="BK280"/>
  <c r="J280"/>
  <c r="BK279"/>
  <c r="J279"/>
  <c r="J281"/>
  <c r="BE281"/>
  <c r="J70"/>
  <c r="J69"/>
  <c r="BI278"/>
  <c r="BH278"/>
  <c r="BG278"/>
  <c r="BF278"/>
  <c r="T278"/>
  <c r="T277"/>
  <c r="R278"/>
  <c r="R277"/>
  <c r="P278"/>
  <c r="P277"/>
  <c r="BK278"/>
  <c r="BK277"/>
  <c r="J277"/>
  <c r="J278"/>
  <c r="BE278"/>
  <c r="J68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T266"/>
  <c r="R267"/>
  <c r="R266"/>
  <c r="P267"/>
  <c r="P266"/>
  <c r="BK267"/>
  <c r="BK266"/>
  <c r="J266"/>
  <c r="J267"/>
  <c r="BE267"/>
  <c r="J67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59"/>
  <c r="BH259"/>
  <c r="BG259"/>
  <c r="BF259"/>
  <c r="T259"/>
  <c r="T258"/>
  <c r="R259"/>
  <c r="R258"/>
  <c r="P259"/>
  <c r="P258"/>
  <c r="BK259"/>
  <c r="BK258"/>
  <c r="J258"/>
  <c r="J259"/>
  <c r="BE259"/>
  <c r="J66"/>
  <c r="BI257"/>
  <c r="BH257"/>
  <c r="BG257"/>
  <c r="BF257"/>
  <c r="T257"/>
  <c r="R257"/>
  <c r="P257"/>
  <c r="BK257"/>
  <c r="J257"/>
  <c r="BE257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1"/>
  <c r="BH221"/>
  <c r="BG221"/>
  <c r="BF221"/>
  <c r="T221"/>
  <c r="T220"/>
  <c r="R221"/>
  <c r="R220"/>
  <c r="P221"/>
  <c r="P220"/>
  <c r="BK221"/>
  <c r="BK220"/>
  <c r="J220"/>
  <c r="J221"/>
  <c r="BE221"/>
  <c r="J65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/>
  <c r="J202"/>
  <c r="BE202"/>
  <c r="J64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T189"/>
  <c r="R190"/>
  <c r="R189"/>
  <c r="P190"/>
  <c r="P189"/>
  <c r="BK190"/>
  <c r="BK189"/>
  <c r="J189"/>
  <c r="J190"/>
  <c r="BE190"/>
  <c r="J63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62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F37"/>
  <c i="1" r="BD64"/>
  <c i="10" r="BH93"/>
  <c r="F36"/>
  <c i="1" r="BC64"/>
  <c i="10" r="BG93"/>
  <c r="F35"/>
  <c i="1" r="BB64"/>
  <c i="10" r="BF93"/>
  <c r="J34"/>
  <c i="1" r="AW64"/>
  <c i="10" r="F34"/>
  <c i="1" r="BA64"/>
  <c i="10" r="T93"/>
  <c r="T92"/>
  <c r="T91"/>
  <c r="T90"/>
  <c r="R93"/>
  <c r="R92"/>
  <c r="R91"/>
  <c r="R90"/>
  <c r="P93"/>
  <c r="P92"/>
  <c r="P91"/>
  <c r="P90"/>
  <c i="1" r="AU64"/>
  <c i="10" r="BK93"/>
  <c r="BK92"/>
  <c r="J92"/>
  <c r="BK91"/>
  <c r="J91"/>
  <c r="BK90"/>
  <c r="J90"/>
  <c r="J59"/>
  <c r="J30"/>
  <c i="1" r="AG64"/>
  <c i="10" r="J93"/>
  <c r="BE93"/>
  <c r="J33"/>
  <c i="1" r="AV64"/>
  <c i="10" r="F33"/>
  <c i="1" r="AZ64"/>
  <c i="10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9" r="J37"/>
  <c r="J36"/>
  <c i="1" r="AY63"/>
  <c i="9" r="J35"/>
  <c i="1" r="AX63"/>
  <c i="9" r="BI205"/>
  <c r="BH205"/>
  <c r="BG205"/>
  <c r="BF205"/>
  <c r="T205"/>
  <c r="T204"/>
  <c r="R205"/>
  <c r="R204"/>
  <c r="P205"/>
  <c r="P204"/>
  <c r="BK205"/>
  <c r="BK204"/>
  <c r="J204"/>
  <c r="J205"/>
  <c r="BE205"/>
  <c r="J67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T195"/>
  <c r="R196"/>
  <c r="R195"/>
  <c r="P196"/>
  <c r="P195"/>
  <c r="BK196"/>
  <c r="BK195"/>
  <c r="J195"/>
  <c r="J196"/>
  <c r="BE196"/>
  <c r="J66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8"/>
  <c r="BH188"/>
  <c r="BG188"/>
  <c r="BF188"/>
  <c r="T188"/>
  <c r="T187"/>
  <c r="R188"/>
  <c r="R187"/>
  <c r="P188"/>
  <c r="P187"/>
  <c r="BK188"/>
  <c r="BK187"/>
  <c r="J187"/>
  <c r="J188"/>
  <c r="BE188"/>
  <c r="J6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T169"/>
  <c r="R170"/>
  <c r="R169"/>
  <c r="P170"/>
  <c r="P169"/>
  <c r="BK170"/>
  <c r="BK169"/>
  <c r="J169"/>
  <c r="J170"/>
  <c r="BE170"/>
  <c r="J64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T158"/>
  <c r="R159"/>
  <c r="R158"/>
  <c r="P159"/>
  <c r="P158"/>
  <c r="BK159"/>
  <c r="BK158"/>
  <c r="J158"/>
  <c r="J159"/>
  <c r="BE159"/>
  <c r="J63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6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F37"/>
  <c i="1" r="BD63"/>
  <c i="9" r="BH90"/>
  <c r="F36"/>
  <c i="1" r="BC63"/>
  <c i="9" r="BG90"/>
  <c r="F35"/>
  <c i="1" r="BB63"/>
  <c i="9" r="BF90"/>
  <c r="J34"/>
  <c i="1" r="AW63"/>
  <c i="9" r="F34"/>
  <c i="1" r="BA63"/>
  <c i="9" r="T90"/>
  <c r="T89"/>
  <c r="T88"/>
  <c r="T87"/>
  <c r="R90"/>
  <c r="R89"/>
  <c r="R88"/>
  <c r="R87"/>
  <c r="P90"/>
  <c r="P89"/>
  <c r="P88"/>
  <c r="P87"/>
  <c i="1" r="AU63"/>
  <c i="9" r="BK90"/>
  <c r="BK89"/>
  <c r="J89"/>
  <c r="BK88"/>
  <c r="J88"/>
  <c r="BK87"/>
  <c r="J87"/>
  <c r="J59"/>
  <c r="J30"/>
  <c i="1" r="AG63"/>
  <c i="9" r="J90"/>
  <c r="BE90"/>
  <c r="J33"/>
  <c i="1" r="AV63"/>
  <c i="9" r="F33"/>
  <c i="1" r="AZ63"/>
  <c i="9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8" r="J37"/>
  <c r="J36"/>
  <c i="1" r="AY62"/>
  <c i="8" r="J35"/>
  <c i="1" r="AX62"/>
  <c i="8" r="BI140"/>
  <c r="BH140"/>
  <c r="BG140"/>
  <c r="BF140"/>
  <c r="T140"/>
  <c r="R140"/>
  <c r="P140"/>
  <c r="BK140"/>
  <c r="J140"/>
  <c r="BE140"/>
  <c r="BI137"/>
  <c r="BH137"/>
  <c r="BG137"/>
  <c r="BF137"/>
  <c r="T137"/>
  <c r="T136"/>
  <c r="T135"/>
  <c r="R137"/>
  <c r="R136"/>
  <c r="R135"/>
  <c r="P137"/>
  <c r="P136"/>
  <c r="P135"/>
  <c r="BK137"/>
  <c r="BK136"/>
  <c r="J136"/>
  <c r="BK135"/>
  <c r="J135"/>
  <c r="J137"/>
  <c r="BE137"/>
  <c r="J66"/>
  <c r="J6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4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9"/>
  <c r="BH119"/>
  <c r="BG119"/>
  <c r="BF119"/>
  <c r="T119"/>
  <c r="T118"/>
  <c r="R119"/>
  <c r="R118"/>
  <c r="P119"/>
  <c r="P118"/>
  <c r="BK119"/>
  <c r="BK118"/>
  <c r="J118"/>
  <c r="J119"/>
  <c r="BE119"/>
  <c r="J63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T112"/>
  <c r="R113"/>
  <c r="R112"/>
  <c r="P113"/>
  <c r="P112"/>
  <c r="BK113"/>
  <c r="BK112"/>
  <c r="J112"/>
  <c r="J113"/>
  <c r="BE113"/>
  <c r="J6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F37"/>
  <c i="1" r="BD62"/>
  <c i="8" r="BH89"/>
  <c r="F36"/>
  <c i="1" r="BC62"/>
  <c i="8" r="BG89"/>
  <c r="F35"/>
  <c i="1" r="BB62"/>
  <c i="8" r="BF89"/>
  <c r="J34"/>
  <c i="1" r="AW62"/>
  <c i="8" r="F34"/>
  <c i="1" r="BA62"/>
  <c i="8" r="T89"/>
  <c r="T88"/>
  <c r="T87"/>
  <c r="T86"/>
  <c r="R89"/>
  <c r="R88"/>
  <c r="R87"/>
  <c r="R86"/>
  <c r="P89"/>
  <c r="P88"/>
  <c r="P87"/>
  <c r="P86"/>
  <c i="1" r="AU62"/>
  <c i="8" r="BK89"/>
  <c r="BK88"/>
  <c r="J88"/>
  <c r="BK87"/>
  <c r="J87"/>
  <c r="BK86"/>
  <c r="J86"/>
  <c r="J59"/>
  <c r="J30"/>
  <c i="1" r="AG62"/>
  <c i="8" r="J89"/>
  <c r="BE89"/>
  <c r="J33"/>
  <c i="1" r="AV62"/>
  <c i="8" r="F33"/>
  <c i="1" r="AZ62"/>
  <c i="8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7" r="J92"/>
  <c r="J39"/>
  <c r="J38"/>
  <c i="1" r="AY61"/>
  <c i="7" r="J37"/>
  <c i="1" r="AX61"/>
  <c i="7"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8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7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F39"/>
  <c i="1" r="BD61"/>
  <c i="7" r="BH94"/>
  <c r="F38"/>
  <c i="1" r="BC61"/>
  <c i="7" r="BG94"/>
  <c r="F37"/>
  <c i="1" r="BB61"/>
  <c i="7" r="BF94"/>
  <c r="J36"/>
  <c i="1" r="AW61"/>
  <c i="7" r="F36"/>
  <c i="1" r="BA61"/>
  <c i="7" r="T94"/>
  <c r="T93"/>
  <c r="T91"/>
  <c r="T90"/>
  <c r="R94"/>
  <c r="R93"/>
  <c r="R91"/>
  <c r="R90"/>
  <c r="P94"/>
  <c r="P93"/>
  <c r="P91"/>
  <c r="P90"/>
  <c i="1" r="AU61"/>
  <c i="7" r="BK94"/>
  <c r="BK93"/>
  <c r="J93"/>
  <c r="BK91"/>
  <c r="J91"/>
  <c r="BK90"/>
  <c r="J90"/>
  <c r="J63"/>
  <c r="J32"/>
  <c i="1" r="AG61"/>
  <c i="7" r="J94"/>
  <c r="BE94"/>
  <c r="J35"/>
  <c i="1" r="AV61"/>
  <c i="7" r="F35"/>
  <c i="1" r="AZ61"/>
  <c i="7" r="J66"/>
  <c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6" r="J92"/>
  <c r="J39"/>
  <c r="J38"/>
  <c i="1" r="AY60"/>
  <c i="6" r="J37"/>
  <c i="1" r="AX60"/>
  <c i="6"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8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7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F39"/>
  <c i="1" r="BD60"/>
  <c i="6" r="BH94"/>
  <c r="F38"/>
  <c i="1" r="BC60"/>
  <c i="6" r="BG94"/>
  <c r="F37"/>
  <c i="1" r="BB60"/>
  <c i="6" r="BF94"/>
  <c r="J36"/>
  <c i="1" r="AW60"/>
  <c i="6" r="F36"/>
  <c i="1" r="BA60"/>
  <c i="6" r="T94"/>
  <c r="T93"/>
  <c r="T91"/>
  <c r="T90"/>
  <c r="R94"/>
  <c r="R93"/>
  <c r="R91"/>
  <c r="R90"/>
  <c r="P94"/>
  <c r="P93"/>
  <c r="P91"/>
  <c r="P90"/>
  <c i="1" r="AU60"/>
  <c i="6" r="BK94"/>
  <c r="BK93"/>
  <c r="J93"/>
  <c r="BK91"/>
  <c r="J91"/>
  <c r="BK90"/>
  <c r="J90"/>
  <c r="J63"/>
  <c r="J32"/>
  <c i="1" r="AG60"/>
  <c i="6" r="J94"/>
  <c r="BE94"/>
  <c r="J35"/>
  <c i="1" r="AV60"/>
  <c i="6" r="F35"/>
  <c i="1" r="AZ60"/>
  <c i="6" r="J66"/>
  <c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5" r="J39"/>
  <c r="J38"/>
  <c i="1" r="AY59"/>
  <c i="5" r="J37"/>
  <c i="1" r="AX59"/>
  <c i="5" r="BI103"/>
  <c r="BH103"/>
  <c r="BG103"/>
  <c r="BF103"/>
  <c r="T103"/>
  <c r="T102"/>
  <c r="T101"/>
  <c r="R103"/>
  <c r="R102"/>
  <c r="R101"/>
  <c r="P103"/>
  <c r="P102"/>
  <c r="P101"/>
  <c r="BK103"/>
  <c r="BK102"/>
  <c r="J102"/>
  <c r="BK101"/>
  <c r="J101"/>
  <c r="J103"/>
  <c r="BE103"/>
  <c r="J69"/>
  <c r="J68"/>
  <c r="BI99"/>
  <c r="BH99"/>
  <c r="BG99"/>
  <c r="BF99"/>
  <c r="T99"/>
  <c r="T98"/>
  <c r="T97"/>
  <c r="R99"/>
  <c r="R98"/>
  <c r="R97"/>
  <c r="P99"/>
  <c r="P98"/>
  <c r="P97"/>
  <c r="BK99"/>
  <c r="BK98"/>
  <c r="J98"/>
  <c r="BK97"/>
  <c r="J97"/>
  <c r="J99"/>
  <c r="BE99"/>
  <c r="J67"/>
  <c r="J66"/>
  <c r="BI94"/>
  <c r="F39"/>
  <c i="1" r="BD59"/>
  <c i="5" r="BH94"/>
  <c r="F38"/>
  <c i="1" r="BC59"/>
  <c i="5" r="BG94"/>
  <c r="F37"/>
  <c i="1" r="BB59"/>
  <c i="5" r="BF94"/>
  <c r="J36"/>
  <c i="1" r="AW59"/>
  <c i="5" r="F36"/>
  <c i="1" r="BA59"/>
  <c i="5" r="T94"/>
  <c r="T93"/>
  <c r="T92"/>
  <c r="T91"/>
  <c r="R94"/>
  <c r="R93"/>
  <c r="R92"/>
  <c r="R91"/>
  <c r="P94"/>
  <c r="P93"/>
  <c r="P92"/>
  <c r="P91"/>
  <c i="1" r="AU59"/>
  <c i="5" r="BK94"/>
  <c r="BK93"/>
  <c r="J93"/>
  <c r="BK92"/>
  <c r="J92"/>
  <c r="BK91"/>
  <c r="J91"/>
  <c r="J63"/>
  <c r="J32"/>
  <c i="1" r="AG59"/>
  <c i="5" r="J94"/>
  <c r="BE94"/>
  <c r="J35"/>
  <c i="1" r="AV59"/>
  <c i="5" r="F35"/>
  <c i="1" r="AZ59"/>
  <c i="5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4" r="J39"/>
  <c r="J38"/>
  <c i="1" r="AY58"/>
  <c i="4" r="J37"/>
  <c i="1" r="AX58"/>
  <c i="4" r="BI283"/>
  <c r="BH283"/>
  <c r="BG283"/>
  <c r="BF283"/>
  <c r="T283"/>
  <c r="T282"/>
  <c r="R283"/>
  <c r="R282"/>
  <c r="P283"/>
  <c r="P282"/>
  <c r="BK283"/>
  <c r="BK282"/>
  <c r="J282"/>
  <c r="J283"/>
  <c r="BE283"/>
  <c r="J72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4"/>
  <c r="BH274"/>
  <c r="BG274"/>
  <c r="BF274"/>
  <c r="T274"/>
  <c r="T273"/>
  <c r="R274"/>
  <c r="R273"/>
  <c r="P274"/>
  <c r="P273"/>
  <c r="BK274"/>
  <c r="BK273"/>
  <c r="J273"/>
  <c r="J274"/>
  <c r="BE274"/>
  <c r="J71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T260"/>
  <c r="R261"/>
  <c r="R260"/>
  <c r="P261"/>
  <c r="P260"/>
  <c r="BK261"/>
  <c r="BK260"/>
  <c r="J260"/>
  <c r="J261"/>
  <c r="BE261"/>
  <c r="J7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69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68"/>
  <c r="BI182"/>
  <c r="BH182"/>
  <c r="BG182"/>
  <c r="BF182"/>
  <c r="T182"/>
  <c r="T181"/>
  <c r="R182"/>
  <c r="R181"/>
  <c r="P182"/>
  <c r="P181"/>
  <c r="BK182"/>
  <c r="BK181"/>
  <c r="J181"/>
  <c r="J182"/>
  <c r="BE182"/>
  <c r="J67"/>
  <c r="BI178"/>
  <c r="BH178"/>
  <c r="BG178"/>
  <c r="BF178"/>
  <c r="T178"/>
  <c r="T177"/>
  <c r="R178"/>
  <c r="R177"/>
  <c r="P178"/>
  <c r="P177"/>
  <c r="BK178"/>
  <c r="BK177"/>
  <c r="J177"/>
  <c r="J178"/>
  <c r="BE178"/>
  <c r="J66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97"/>
  <c r="F39"/>
  <c i="1" r="BD58"/>
  <c i="4" r="BH97"/>
  <c r="F38"/>
  <c i="1" r="BC58"/>
  <c i="4" r="BG97"/>
  <c r="F37"/>
  <c i="1" r="BB58"/>
  <c i="4" r="BF97"/>
  <c r="J36"/>
  <c i="1" r="AW58"/>
  <c i="4" r="F36"/>
  <c i="1" r="BA58"/>
  <c i="4" r="T97"/>
  <c r="T96"/>
  <c r="T95"/>
  <c r="T94"/>
  <c r="R97"/>
  <c r="R96"/>
  <c r="R95"/>
  <c r="R94"/>
  <c r="P97"/>
  <c r="P96"/>
  <c r="P95"/>
  <c r="P94"/>
  <c i="1" r="AU58"/>
  <c i="4" r="BK97"/>
  <c r="BK96"/>
  <c r="J96"/>
  <c r="BK95"/>
  <c r="J95"/>
  <c r="BK94"/>
  <c r="J94"/>
  <c r="J63"/>
  <c r="J32"/>
  <c i="1" r="AG58"/>
  <c i="4" r="J97"/>
  <c r="BE97"/>
  <c r="J35"/>
  <c i="1" r="AV58"/>
  <c i="4" r="F35"/>
  <c i="1" r="AZ58"/>
  <c i="4" r="J65"/>
  <c r="J64"/>
  <c r="J91"/>
  <c r="J90"/>
  <c r="F90"/>
  <c r="F88"/>
  <c r="E86"/>
  <c r="J59"/>
  <c r="J58"/>
  <c r="F58"/>
  <c r="F56"/>
  <c r="E54"/>
  <c r="J41"/>
  <c r="J20"/>
  <c r="E20"/>
  <c r="F91"/>
  <c r="F59"/>
  <c r="J19"/>
  <c r="J14"/>
  <c r="J88"/>
  <c r="J56"/>
  <c r="E7"/>
  <c r="E82"/>
  <c r="E50"/>
  <c i="3" r="J39"/>
  <c r="J38"/>
  <c i="1" r="AY57"/>
  <c i="3" r="J37"/>
  <c i="1" r="AX57"/>
  <c i="3"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76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T233"/>
  <c r="T232"/>
  <c r="R234"/>
  <c r="R233"/>
  <c r="R232"/>
  <c r="P234"/>
  <c r="P233"/>
  <c r="P232"/>
  <c r="BK234"/>
  <c r="BK233"/>
  <c r="J233"/>
  <c r="BK232"/>
  <c r="J232"/>
  <c r="J234"/>
  <c r="BE234"/>
  <c r="J75"/>
  <c r="J74"/>
  <c r="BI231"/>
  <c r="BH231"/>
  <c r="BG231"/>
  <c r="BF231"/>
  <c r="T231"/>
  <c r="T230"/>
  <c r="R231"/>
  <c r="R230"/>
  <c r="P231"/>
  <c r="P230"/>
  <c r="BK231"/>
  <c r="BK230"/>
  <c r="J230"/>
  <c r="J231"/>
  <c r="BE231"/>
  <c r="J73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7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0"/>
  <c r="BH200"/>
  <c r="BG200"/>
  <c r="BF200"/>
  <c r="T200"/>
  <c r="T199"/>
  <c r="R200"/>
  <c r="R199"/>
  <c r="P200"/>
  <c r="P199"/>
  <c r="BK200"/>
  <c r="BK199"/>
  <c r="J199"/>
  <c r="J200"/>
  <c r="BE200"/>
  <c r="J71"/>
  <c r="BI197"/>
  <c r="BH197"/>
  <c r="BG197"/>
  <c r="BF197"/>
  <c r="T197"/>
  <c r="T196"/>
  <c r="R197"/>
  <c r="R196"/>
  <c r="P197"/>
  <c r="P196"/>
  <c r="BK197"/>
  <c r="BK196"/>
  <c r="J196"/>
  <c r="J197"/>
  <c r="BE197"/>
  <c r="J70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9"/>
  <c r="BI173"/>
  <c r="BH173"/>
  <c r="BG173"/>
  <c r="BF173"/>
  <c r="T173"/>
  <c r="T172"/>
  <c r="R173"/>
  <c r="R172"/>
  <c r="P173"/>
  <c r="P172"/>
  <c r="BK173"/>
  <c r="BK172"/>
  <c r="J172"/>
  <c r="J173"/>
  <c r="BE173"/>
  <c r="J68"/>
  <c r="BI170"/>
  <c r="BH170"/>
  <c r="BG170"/>
  <c r="BF170"/>
  <c r="T170"/>
  <c r="T169"/>
  <c r="R170"/>
  <c r="R169"/>
  <c r="P170"/>
  <c r="P169"/>
  <c r="BK170"/>
  <c r="BK169"/>
  <c r="J169"/>
  <c r="J170"/>
  <c r="BE170"/>
  <c r="J67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T148"/>
  <c r="R149"/>
  <c r="R148"/>
  <c r="P149"/>
  <c r="P148"/>
  <c r="BK149"/>
  <c r="BK148"/>
  <c r="J148"/>
  <c r="J149"/>
  <c r="BE149"/>
  <c r="J6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F39"/>
  <c i="1" r="BD57"/>
  <c i="3" r="BH101"/>
  <c r="F38"/>
  <c i="1" r="BC57"/>
  <c i="3" r="BG101"/>
  <c r="F37"/>
  <c i="1" r="BB57"/>
  <c i="3" r="BF101"/>
  <c r="J36"/>
  <c i="1" r="AW57"/>
  <c i="3" r="F36"/>
  <c i="1" r="BA57"/>
  <c i="3" r="T101"/>
  <c r="T100"/>
  <c r="T99"/>
  <c r="T98"/>
  <c r="R101"/>
  <c r="R100"/>
  <c r="R99"/>
  <c r="R98"/>
  <c r="P101"/>
  <c r="P100"/>
  <c r="P99"/>
  <c r="P98"/>
  <c i="1" r="AU57"/>
  <c i="3" r="BK101"/>
  <c r="BK100"/>
  <c r="J100"/>
  <c r="BK99"/>
  <c r="J99"/>
  <c r="BK98"/>
  <c r="J98"/>
  <c r="J63"/>
  <c r="J32"/>
  <c i="1" r="AG57"/>
  <c i="3" r="J101"/>
  <c r="BE101"/>
  <c r="J35"/>
  <c i="1" r="AV57"/>
  <c i="3" r="F35"/>
  <c i="1" r="AZ57"/>
  <c i="3" r="J65"/>
  <c r="J64"/>
  <c r="J95"/>
  <c r="J94"/>
  <c r="F94"/>
  <c r="F92"/>
  <c r="E90"/>
  <c r="J59"/>
  <c r="J58"/>
  <c r="F58"/>
  <c r="F56"/>
  <c r="E54"/>
  <c r="J41"/>
  <c r="J20"/>
  <c r="E20"/>
  <c r="F95"/>
  <c r="F59"/>
  <c r="J19"/>
  <c r="J14"/>
  <c r="J92"/>
  <c r="J56"/>
  <c r="E7"/>
  <c r="E86"/>
  <c r="E50"/>
  <c i="2" r="J37"/>
  <c r="J36"/>
  <c i="1" r="AY55"/>
  <c i="2" r="J35"/>
  <c i="1" r="AX55"/>
  <c i="2"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T432"/>
  <c r="T431"/>
  <c r="R433"/>
  <c r="R432"/>
  <c r="R431"/>
  <c r="P433"/>
  <c r="P432"/>
  <c r="P431"/>
  <c r="BK433"/>
  <c r="BK432"/>
  <c r="J432"/>
  <c r="BK431"/>
  <c r="J431"/>
  <c r="J433"/>
  <c r="BE433"/>
  <c r="J70"/>
  <c r="J69"/>
  <c r="BI430"/>
  <c r="BH430"/>
  <c r="BG430"/>
  <c r="BF430"/>
  <c r="T430"/>
  <c r="T429"/>
  <c r="R430"/>
  <c r="R429"/>
  <c r="P430"/>
  <c r="P429"/>
  <c r="BK430"/>
  <c r="BK429"/>
  <c r="J429"/>
  <c r="J430"/>
  <c r="BE430"/>
  <c r="J68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1"/>
  <c r="BH421"/>
  <c r="BG421"/>
  <c r="BF421"/>
  <c r="T421"/>
  <c r="T420"/>
  <c r="R421"/>
  <c r="R420"/>
  <c r="P421"/>
  <c r="P420"/>
  <c r="BK421"/>
  <c r="BK420"/>
  <c r="J420"/>
  <c r="J421"/>
  <c r="BE421"/>
  <c r="J67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06"/>
  <c r="BH406"/>
  <c r="BG406"/>
  <c r="BF406"/>
  <c r="T406"/>
  <c r="R406"/>
  <c r="P406"/>
  <c r="BK406"/>
  <c r="J406"/>
  <c r="BE406"/>
  <c r="BI404"/>
  <c r="BH404"/>
  <c r="BG404"/>
  <c r="BF404"/>
  <c r="T404"/>
  <c r="T403"/>
  <c r="R404"/>
  <c r="R403"/>
  <c r="P404"/>
  <c r="P403"/>
  <c r="BK404"/>
  <c r="BK403"/>
  <c r="J403"/>
  <c r="J404"/>
  <c r="BE404"/>
  <c r="J66"/>
  <c r="BI402"/>
  <c r="BH402"/>
  <c r="BG402"/>
  <c r="BF402"/>
  <c r="T402"/>
  <c r="R402"/>
  <c r="P402"/>
  <c r="BK402"/>
  <c r="J402"/>
  <c r="BE402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290"/>
  <c r="BH290"/>
  <c r="BG290"/>
  <c r="BF290"/>
  <c r="T290"/>
  <c r="T289"/>
  <c r="R290"/>
  <c r="R289"/>
  <c r="P290"/>
  <c r="P289"/>
  <c r="BK290"/>
  <c r="BK289"/>
  <c r="J289"/>
  <c r="J290"/>
  <c r="BE290"/>
  <c r="J65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2"/>
  <c r="BH252"/>
  <c r="BG252"/>
  <c r="BF252"/>
  <c r="T252"/>
  <c r="T251"/>
  <c r="R252"/>
  <c r="R251"/>
  <c r="P252"/>
  <c r="P251"/>
  <c r="BK252"/>
  <c r="BK251"/>
  <c r="J251"/>
  <c r="J252"/>
  <c r="BE252"/>
  <c r="J64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63"/>
  <c r="BI230"/>
  <c r="BH230"/>
  <c r="BG230"/>
  <c r="BF230"/>
  <c r="T230"/>
  <c r="R230"/>
  <c r="P230"/>
  <c r="BK230"/>
  <c r="J230"/>
  <c r="BE230"/>
  <c r="BI223"/>
  <c r="BH223"/>
  <c r="BG223"/>
  <c r="BF223"/>
  <c r="T223"/>
  <c r="T222"/>
  <c r="R223"/>
  <c r="R222"/>
  <c r="P223"/>
  <c r="P222"/>
  <c r="BK223"/>
  <c r="BK222"/>
  <c r="J222"/>
  <c r="J223"/>
  <c r="BE223"/>
  <c r="J6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9"/>
  <c r="J30"/>
  <c i="1" r="AG55"/>
  <c i="2" r="J93"/>
  <c r="BE93"/>
  <c r="J33"/>
  <c i="1" r="AV55"/>
  <c i="2" r="F33"/>
  <c i="1" r="AZ55"/>
  <c i="2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1" r="BD56"/>
  <c r="BC56"/>
  <c r="BB56"/>
  <c r="BA56"/>
  <c r="AZ56"/>
  <c r="AY56"/>
  <c r="AX56"/>
  <c r="AW56"/>
  <c r="AV56"/>
  <c r="AU56"/>
  <c r="AT56"/>
  <c r="AS56"/>
  <c r="AG56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6"/>
  <c r="AN6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<sst xmlns="http://schemas.openxmlformats.org/spreadsheetml/2006/main">
  <si>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</si>
  <si>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</si>
  <si>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</si>
  <si>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</si>
  <si>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</si>
  <si>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{74a54831-48ab-455e-887c-b600953f4550}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</si>
  <si>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</si>
  <si>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</si>
  <si>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</si>
  <si>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</si>
  <si>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</si>
  <si>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</si>
  <si>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</si>
  <si>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</si>
  <si>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</si>
  <si>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19-02-2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</si>
  <si>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</si>
  <si>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</si>
  <si>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Semčice, dostavba kanalizace a intenzifikace ČOV - Část A) Dostavba kanalizace - UZNATELNÉ NÁKLADY</t>
  </si>
  <si>
    <t>KSO:</t>
  </si>
  <si>
    <t>CC-CZ:</t>
  </si>
  <si>
    <t>Místo:</t>
  </si>
  <si>
    <t>Semčice</t>
  </si>
  <si>
    <t>Datum:</t>
  </si>
  <si>
    <t>12. 2. 2019</t>
  </si>
  <si>
    <t>Zadavatel:</t>
  </si>
  <si>
    <t>IČ:</t>
  </si>
  <si>
    <t>VaK Mladá Boleslav, a.s.</t>
  </si>
  <si>
    <t>DIČ:</t>
  </si>
  <si>
    <t>Uchazeč:</t>
  </si>
  <si>
    <t>Vyplň údaj</t>
  </si>
  <si>
    <t>Projektant:</t>
  </si>
  <si>
    <t>Vodohospodářské inženýrské služby, a.s.</t>
  </si>
  <si>
    <t>True</t>
  </si>
  <si>
    <t>Zpracovatel:</t>
  </si>
  <si>
    <t>Ing.Eva Mrvová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</si>
  <si>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</si>
  <si>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</si>
  <si>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</si>
  <si>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</si>
  <si>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</si>
  <si>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</si>
  <si>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</si>
  <si>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</si>
  <si>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</si>
  <si>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</si>
  <si>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</si>
  <si>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</si>
  <si>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</si>
  <si>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</si>
  <si>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</si>
  <si>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</si>
  <si>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</si>
  <si>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</si>
  <si>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</si>
  <si>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</si>
  <si>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</si>
  <si>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</si>
  <si>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</si>
  <si>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</si>
  <si>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</si>
  <si>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</si>
  <si>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</si>
  <si>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</si>
  <si>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</si>
  <si>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</si>
  <si>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</si>
  <si>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</si>
  <si>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</si>
  <si>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</si>
  <si>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</si>
  <si>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</si>
  <si>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</si>
  <si>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</si>
  <si>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</si>
  <si>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</si>
  <si>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</si>
  <si>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</si>
  <si>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Kanalizace - nové stoky</t>
  </si>
  <si>
    <t>STA</t>
  </si>
  <si>
    <t>1</t>
  </si>
  <si>
    <t>{b829de86-4f3a-42c4-ba2b-b1cfffcbc5b3}</t>
  </si>
  <si>
    <t>2</t>
  </si>
  <si>
    <t>03</t>
  </si>
  <si>
    <t>SO 03 - Kanalizace, ČS II Semčice - Pěčice</t>
  </si>
  <si>
    <t>{1304a5e9-58c8-47e7-bb4c-addeea21b4ca}</t>
  </si>
  <si>
    <t>SO 03.1 - Stavební část</t>
  </si>
  <si>
    <t>Soupis</t>
  </si>
  <si>
    <t>{c9bf8041-b053-482e-bbe7-b0f626aec1cd}</t>
  </si>
  <si>
    <t>02</t>
  </si>
  <si>
    <t>SO 03.2 - Výtlačný řad 2 - d110</t>
  </si>
  <si>
    <t>{8a26f016-07d1-4f23-bd24-87229e8eccb6}</t>
  </si>
  <si>
    <t>PS 03.1 - Strojně technologická část</t>
  </si>
  <si>
    <t>{0c876c67-6ad0-41ce-a1e5-b3dc73f45ea6}</t>
  </si>
  <si>
    <t>04</t>
  </si>
  <si>
    <t>PS 03.2 - Elektrotechnologická část</t>
  </si>
  <si>
    <t>{a42d1284-e2f5-4fb2-bf67-866c4aba89ae}</t>
  </si>
  <si>
    <t>05</t>
  </si>
  <si>
    <t>PS 03.3 - Systém řízení technologického procesu</t>
  </si>
  <si>
    <t>{0bc44485-e013-43c7-9935-f1c25d768352}</t>
  </si>
  <si>
    <t>SO 04 - Kanalizace, Bourání ČOV u Okálů</t>
  </si>
  <si>
    <t>{c4dffef6-d162-4e34-9f1a-fc143dc3b55e}</t>
  </si>
  <si>
    <t>SO 05 - Přípojky</t>
  </si>
  <si>
    <t>{bac73523-97ab-4b77-8e78-51a032e27f14}</t>
  </si>
  <si>
    <t>06</t>
  </si>
  <si>
    <t>SO 10 - Stoka 3S-2X</t>
  </si>
  <si>
    <t>{06dd0f06-195f-4278-a731-0b70cda0fb94}</t>
  </si>
  <si>
    <t>07</t>
  </si>
  <si>
    <t>PS 01 - Kanalizace, Elektrostavební část ČS II, přípojka NN</t>
  </si>
  <si>
    <t>PRO</t>
  </si>
  <si>
    <t>{83367ca7-17a8-45b6-a901-8e71d14cbbe6}</t>
  </si>
  <si>
    <t>08</t>
  </si>
  <si>
    <t>VRN</t>
  </si>
  <si>
    <t>{e1f429fd-addd-4a64-bd77-01e82d84cbf1}</t>
  </si>
  <si>
    <t>mk</t>
  </si>
  <si>
    <t>místní komunikace</t>
  </si>
  <si>
    <t>m</t>
  </si>
  <si>
    <t>1043</t>
  </si>
  <si>
    <t>KT_300</t>
  </si>
  <si>
    <t>kameninová trouba DN 300</t>
  </si>
  <si>
    <t>301,5</t>
  </si>
  <si>
    <t>KRYCÍ LIST SOUPISU PRACÍ</t>
  </si>
  <si>
    <t>KT_400</t>
  </si>
  <si>
    <t>kameninová trouba DN 400</t>
  </si>
  <si>
    <t>126,5</t>
  </si>
  <si>
    <t>š</t>
  </si>
  <si>
    <t>šachty prefabrikované DN 1000</t>
  </si>
  <si>
    <t>kus</t>
  </si>
  <si>
    <t>82</t>
  </si>
  <si>
    <t>bet_lo</t>
  </si>
  <si>
    <t>betonové lože</t>
  </si>
  <si>
    <t>m3</t>
  </si>
  <si>
    <t>371,136</t>
  </si>
  <si>
    <t>ob</t>
  </si>
  <si>
    <t>obsyp potrubí štěrkopískem</t>
  </si>
  <si>
    <t>1240,472</t>
  </si>
  <si>
    <t>Objekt:</t>
  </si>
  <si>
    <t>KT_250</t>
  </si>
  <si>
    <t>kameninová trouba DN 250</t>
  </si>
  <si>
    <t>1750,2</t>
  </si>
  <si>
    <t>01 - SO 01 - Kanalizace - nové stoky</t>
  </si>
  <si>
    <t>LT_250</t>
  </si>
  <si>
    <t>litinová kanalizační DN 250</t>
  </si>
  <si>
    <t>LT_200</t>
  </si>
  <si>
    <t>litinová kanalizační DN 200</t>
  </si>
  <si>
    <t>8</t>
  </si>
  <si>
    <t>zamk</t>
  </si>
  <si>
    <t>zámková dlažba</t>
  </si>
  <si>
    <t>m2</t>
  </si>
  <si>
    <t>5,5</t>
  </si>
  <si>
    <t>zel</t>
  </si>
  <si>
    <t>zeleň - ornice tl. 150mm</t>
  </si>
  <si>
    <t>96,8</t>
  </si>
  <si>
    <t>št</t>
  </si>
  <si>
    <t>štěrková cesta</t>
  </si>
  <si>
    <t>74,8</t>
  </si>
  <si>
    <t>skl</t>
  </si>
  <si>
    <t>skládka</t>
  </si>
  <si>
    <t>2053,388</t>
  </si>
  <si>
    <t>z</t>
  </si>
  <si>
    <t>zásyp zeminou</t>
  </si>
  <si>
    <t>4622,019</t>
  </si>
  <si>
    <t>výkop rýhy</t>
  </si>
  <si>
    <t>6675,407</t>
  </si>
  <si>
    <t>pr_500</t>
  </si>
  <si>
    <t>protlak DN 500</t>
  </si>
  <si>
    <t>19,8</t>
  </si>
  <si>
    <t>kk</t>
  </si>
  <si>
    <t>délka krajské komunikace</t>
  </si>
  <si>
    <t>945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</si>
  <si>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</si>
  <si>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</si>
  <si>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</si>
  <si>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</si>
  <si>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</si>
  <si>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</si>
  <si>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</si>
  <si>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</si>
  <si>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</si>
  <si>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</si>
  <si>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</si>
  <si>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</si>
  <si>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</si>
  <si>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</si>
  <si>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</si>
  <si>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</si>
  <si>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</si>
  <si>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</si>
  <si>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</si>
  <si>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</si>
  <si>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</si>
  <si>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</si>
  <si>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</si>
  <si>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</si>
  <si>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</si>
  <si>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</si>
  <si>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</si>
  <si>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</si>
  <si>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</si>
  <si>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</si>
  <si>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</si>
  <si>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</si>
  <si>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</si>
  <si>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</si>
  <si>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</si>
  <si>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CS ÚRS 2019 01</t>
  </si>
  <si>
    <t>4</t>
  </si>
  <si>
    <t>-9857945</t>
  </si>
  <si>
    <t>VV</t>
  </si>
  <si>
    <t>zamk "zámková dlažba"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</si>
  <si>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</si>
  <si>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</si>
  <si>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441367605</t>
  </si>
  <si>
    <t>tl.150mm - spodní vrstva</t>
  </si>
  <si>
    <t xml:space="preserve">kk*1,1   "krajská komunikace</t>
  </si>
  <si>
    <t>Součet</t>
  </si>
  <si>
    <t>3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</si>
  <si>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</si>
  <si>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</si>
  <si>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1986172123</t>
  </si>
  <si>
    <t>tl. 450mm</t>
  </si>
  <si>
    <t>1,1*mk "místní komunikace"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</si>
  <si>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</si>
  <si>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</si>
  <si>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-261785761</t>
  </si>
  <si>
    <t>tl. 200mm</t>
  </si>
  <si>
    <t>kk*1,1</t>
  </si>
  <si>
    <t>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</si>
  <si>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</si>
  <si>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</si>
  <si>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-874068864</t>
  </si>
  <si>
    <t>6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</si>
  <si>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</si>
  <si>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</si>
  <si>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1841524693</t>
  </si>
  <si>
    <t>tl.100 mm</t>
  </si>
  <si>
    <t>1,1*kk "krajská kom.</t>
  </si>
  <si>
    <t>7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</si>
  <si>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</si>
  <si>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</si>
  <si>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495344662</t>
  </si>
  <si>
    <t>št "štěrková cesta"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</si>
  <si>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</si>
  <si>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</si>
  <si>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1843077022</t>
  </si>
  <si>
    <t>(1,1+0,3*2)*mk "místní komunikace"</t>
  </si>
  <si>
    <t xml:space="preserve">(1,1+0,5*2)*kk  "krajská komunikace</t>
  </si>
  <si>
    <t>9</t>
  </si>
  <si>
    <t>115101201</t>
  </si>
  <si>
    <t>Čerpání vody na dopravní výšku do 10 m s uvažovaným průměrným přítokem do 500 l/min</t>
  </si>
  <si>
    <t>hod</t>
  </si>
  <si>
    <t>950585200</t>
  </si>
  <si>
    <t>20*12 'Přepočtené koeficientem množství</t>
  </si>
  <si>
    <t>10</t>
  </si>
  <si>
    <t>115101301</t>
  </si>
  <si>
    <t>Pohotovost záložní čerpací soupravy pro dopravní výšku do 10 m s uvažovaným průměrným přítokem do 500 l/min</t>
  </si>
  <si>
    <t>den</t>
  </si>
  <si>
    <t>-572696506</t>
  </si>
  <si>
    <t>11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</si>
  <si>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</si>
  <si>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</si>
  <si>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518609059</t>
  </si>
  <si>
    <t>1,2*90</t>
  </si>
  <si>
    <t>12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</si>
  <si>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</si>
  <si>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</si>
  <si>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449923178</t>
  </si>
  <si>
    <t>1,2*8</t>
  </si>
  <si>
    <t>13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</si>
  <si>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</si>
  <si>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</si>
  <si>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644321122</t>
  </si>
  <si>
    <t>1,2*28</t>
  </si>
  <si>
    <t>14</t>
  </si>
  <si>
    <t>119001422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</si>
  <si>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</si>
  <si>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-391743719</t>
  </si>
  <si>
    <t>1,2*22</t>
  </si>
  <si>
    <t>119001423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</si>
  <si>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</si>
  <si>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-1891205166</t>
  </si>
  <si>
    <t>1,2*5</t>
  </si>
  <si>
    <t>16</t>
  </si>
  <si>
    <t>121101102</t>
  </si>
  <si>
    <t>Sejmutí ornice nebo lesní půdy s vodorovným přemístěním na hromady v místě upotřebení nebo na dočasné či trvalé skládky se složením, na vzdálenost přes 50 do 100 m</t>
  </si>
  <si>
    <t>-147871628</t>
  </si>
  <si>
    <t>zel*0,15</t>
  </si>
  <si>
    <t>17</t>
  </si>
  <si>
    <t>130001101</t>
  </si>
  <si>
    <t>Příplatek k cenám hloubených vykopávek za ztížení vykopávky v blízkosti podzemního vedení nebo výbušnin pro jakoukoliv třídu horniny</t>
  </si>
  <si>
    <t>-349626628</t>
  </si>
  <si>
    <t>1,0*1,5*(90+8+28+22+5)*1,2</t>
  </si>
  <si>
    <t>18</t>
  </si>
  <si>
    <t>132101204</t>
  </si>
  <si>
    <t>Hloubení zapažených i nezapažených rýh šířky přes 600 do 2 000 mm s urovnáním dna do předepsaného profilu a spádu v horninách tř. 1 a 2 přes 5 000 m3</t>
  </si>
  <si>
    <t>248393339</t>
  </si>
  <si>
    <t>v*0,2</t>
  </si>
  <si>
    <t>19</t>
  </si>
  <si>
    <t>132201204</t>
  </si>
  <si>
    <t>Hloubení zapažených i nezapažených rýh šířky přes 600 do 2 000 mm s urovnáním dna do předepsaného profilu a spádu v hornině tř. 3 přes 5 000 m3</t>
  </si>
  <si>
    <t>224522261</t>
  </si>
  <si>
    <t>1,1*KT_250*2,8 "stoky"</t>
  </si>
  <si>
    <t>1,2*KT_300*2,8 "stoky"</t>
  </si>
  <si>
    <t>1,4*KT_400*2,8 "stoky"</t>
  </si>
  <si>
    <t>1,1*LT_200*2,8 "stoky"</t>
  </si>
  <si>
    <t>1,1*(LT_250-PR_500)*2,8</t>
  </si>
  <si>
    <t>2,2*5*3,0 "start jáma</t>
  </si>
  <si>
    <t>2*2*3,0 "cíl jáma</t>
  </si>
  <si>
    <t>3,0*8*2,6 "start jáma</t>
  </si>
  <si>
    <t>2*2*2,6 "cíl jáma</t>
  </si>
  <si>
    <t>2,5*(2,5-1,1)*2,8*š "rozšíření pro šachty"</t>
  </si>
  <si>
    <t>-1,1*mk*0,55 "místní komunikace - asfalt"</t>
  </si>
  <si>
    <t xml:space="preserve">-1,1*KK*0,5  "krajská komunikace</t>
  </si>
  <si>
    <t>-zamk*0,2 "zámková dlažba"</t>
  </si>
  <si>
    <t>-zel*0,15 "tráva, neplodná půda"</t>
  </si>
  <si>
    <t>-št*0,1 "štěrk cesta"</t>
  </si>
  <si>
    <t>v*0,5</t>
  </si>
  <si>
    <t>20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</si>
  <si>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</si>
  <si>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</si>
  <si>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379586182</t>
  </si>
  <si>
    <t>v*0,5*0,3 "30% lepivost"</t>
  </si>
  <si>
    <t>132301204</t>
  </si>
  <si>
    <t>Hloubení zapažených i nezapažených rýh šířky přes 600 do 2 000 mm s urovnáním dna do předepsaného profilu a spádu v hornině tř. 4 přes 5 000 m3</t>
  </si>
  <si>
    <t>-893105213</t>
  </si>
  <si>
    <t>v*0,3</t>
  </si>
  <si>
    <t>22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</si>
  <si>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</si>
  <si>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</si>
  <si>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-2075416289</t>
  </si>
  <si>
    <t>v*0,3*0,3 "30% lepivost"</t>
  </si>
  <si>
    <t>23</t>
  </si>
  <si>
    <t>14172111R</t>
  </si>
  <si>
    <t>Řízený zemní protlak v hornině tř. 1 až 4, včetně protlačení trub v hloubce do 6 m vnějšího průměru vrtu přes 450 do 550 mm</t>
  </si>
  <si>
    <t>2079459522</t>
  </si>
  <si>
    <t>9 "stoka 2S"</t>
  </si>
  <si>
    <t>10,8 "stoka 2S-4"</t>
  </si>
  <si>
    <t>24</t>
  </si>
  <si>
    <t>151101102</t>
  </si>
  <si>
    <t>Zřízení pažení a rozepření stěn rýh pro podzemní vedení pro všechny šířky rýhy příložné pro jakoukoliv mezerovitost, hloubky do 4 m</t>
  </si>
  <si>
    <t>-660173912</t>
  </si>
  <si>
    <t>KT_250*2,8*2 "stoky"</t>
  </si>
  <si>
    <t>KT_300*2,8*2 "stoky"</t>
  </si>
  <si>
    <t>KT_400*2,8*2 "stoky"</t>
  </si>
  <si>
    <t>LT_200*2,8*2 "stoky"</t>
  </si>
  <si>
    <t>(LT_250-PR_500)*2,8*2</t>
  </si>
  <si>
    <t>25</t>
  </si>
  <si>
    <t>151101112</t>
  </si>
  <si>
    <t>Odstranění pažení a rozepření stěn rýh pro podzemní vedení s uložením materiálu na vzdálenost do 3 m od kraje výkopu příložné, hloubky přes 2 do 4 m</t>
  </si>
  <si>
    <t>173561394</t>
  </si>
  <si>
    <t>26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</si>
  <si>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</si>
  <si>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</si>
  <si>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520067268</t>
  </si>
  <si>
    <t>27</t>
  </si>
  <si>
    <t>16250110R</t>
  </si>
  <si>
    <t>Vodorovné přemístění výkopku nebo sypaniny po suchu na obvyklém dopravním prostředku, bez naložení výkopku, avšak se složením bez rozhrnutí z horniny tř. 1 až 4 na mezideponii</t>
  </si>
  <si>
    <t>1307840441</t>
  </si>
  <si>
    <t>v "výkop rýhy - na mezideponii"</t>
  </si>
  <si>
    <t>z "dovoz zeminy na zásyp"</t>
  </si>
  <si>
    <t>28</t>
  </si>
  <si>
    <t>16270110R</t>
  </si>
  <si>
    <t>Vodorovné přemístění výkopku nebo sypaniny po suchu na obvyklém dopravním prostředku, bez naložení výkopku, avšak se složením bez rozhrnutí z horniny tř. 1 až 4 na skládku</t>
  </si>
  <si>
    <t>157801704</t>
  </si>
  <si>
    <t>29</t>
  </si>
  <si>
    <t>167101102</t>
  </si>
  <si>
    <t>Nakládání, skládání a překládání neulehlého výkopku nebo sypaniny nakládání, množství přes 100 m3, z hornin tř. 1 až 4</t>
  </si>
  <si>
    <t>-1666477913</t>
  </si>
  <si>
    <t>z "z meziskládky na zásyp"</t>
  </si>
  <si>
    <t>30</t>
  </si>
  <si>
    <t>171201201</t>
  </si>
  <si>
    <t>Uložení sypaniny na skládky</t>
  </si>
  <si>
    <t>-741809589</t>
  </si>
  <si>
    <t>bet_lo "betonové lože"</t>
  </si>
  <si>
    <t>ob "obsyp nad potrubím"</t>
  </si>
  <si>
    <t xml:space="preserve">PI*0,62*0,62*2,8*š  "vytlačený objem šachty DN 1000, tl. stěny 120mm"</t>
  </si>
  <si>
    <t>KT_250*0,066 "vytlačený objem potrubím"</t>
  </si>
  <si>
    <t>KT_300*0,0934 "vytlačený objem potrubím"</t>
  </si>
  <si>
    <t>KT_400*0,1618 "vytlačený objem potrubím"</t>
  </si>
  <si>
    <t>LT_200*0,0374 "vytlačený objem potrubím"</t>
  </si>
  <si>
    <t>(LT_250-PR_500)*0,0572 "vytlačený objem potrubím"</t>
  </si>
  <si>
    <t>31</t>
  </si>
  <si>
    <t>171201211</t>
  </si>
  <si>
    <t>Poplatek za uložení stavebního odpadu na skládce (skládkovné) zeminy a kameniva zatříděného do Katalogu odpadů pod kódem 170 504</t>
  </si>
  <si>
    <t>t</t>
  </si>
  <si>
    <t>-1144125133</t>
  </si>
  <si>
    <t>2053,388*1,6 'Přepočtené koeficientem množství</t>
  </si>
  <si>
    <t>32</t>
  </si>
  <si>
    <t>174101101</t>
  </si>
  <si>
    <t>Zásyp sypaninou z jakékoliv horniny s uložením výkopku ve vrstvách se zhutněním jam, šachet, rýh nebo kolem objektů v těchto vykopávkách</t>
  </si>
  <si>
    <t>639466392</t>
  </si>
  <si>
    <t>v-skl</t>
  </si>
  <si>
    <t>33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</si>
  <si>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</si>
  <si>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</si>
  <si>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1129029431</t>
  </si>
  <si>
    <t>1,1*KT_250*0,55 "stoky"</t>
  </si>
  <si>
    <t>-KT_250*0,066 "vytlačený objem potrubím"</t>
  </si>
  <si>
    <t>1,2*KT_300*0,6 "stoky"</t>
  </si>
  <si>
    <t>-KT_300*0,0934 "vytlačený objem potrubím"</t>
  </si>
  <si>
    <t>1,4*KT_400*0,7 "stoky"</t>
  </si>
  <si>
    <t>-KT_400*0,1618 "vytlačený objem potrubím"</t>
  </si>
  <si>
    <t>1,1*LT_200*0,5 "stoky"</t>
  </si>
  <si>
    <t>-LT_200*0,0374 "vytlačený objem potrubím"</t>
  </si>
  <si>
    <t>1,1*(LT_250-PR_500)*0,5</t>
  </si>
  <si>
    <t>-(LT_250-PR_500)*0,0572 "vytlačený objem potrubím"</t>
  </si>
  <si>
    <t>34</t>
  </si>
  <si>
    <t>M</t>
  </si>
  <si>
    <t>583373020</t>
  </si>
  <si>
    <t>štěrkopísek frakce 0/16</t>
  </si>
  <si>
    <t>-494120686</t>
  </si>
  <si>
    <t>1240,472*1,8 'Přepočtené koeficientem množství</t>
  </si>
  <si>
    <t>35</t>
  </si>
  <si>
    <t>181301102</t>
  </si>
  <si>
    <t>Rozprostření a urovnání ornice v rovině nebo ve svahu sklonu do 1:5 při souvislé ploše do 500 m2, tl. vrstvy přes 100 do 150 mm</t>
  </si>
  <si>
    <t>1142724688</t>
  </si>
  <si>
    <t>36</t>
  </si>
  <si>
    <t>181411131</t>
  </si>
  <si>
    <t>Založení trávníku na půdě předem připravené plochy do 1000 m2 výsevem včetně utažení parkového v rovině nebo na svahu do 1:5</t>
  </si>
  <si>
    <t>-949571743</t>
  </si>
  <si>
    <t>tráva, neplodná půda - ornice tl. 100mm</t>
  </si>
  <si>
    <t>1,1*(10+24+54)</t>
  </si>
  <si>
    <t>37</t>
  </si>
  <si>
    <t>005724700</t>
  </si>
  <si>
    <t>osivo směs travní univerzál</t>
  </si>
  <si>
    <t>kg</t>
  </si>
  <si>
    <t>-780753447</t>
  </si>
  <si>
    <t>96,8*0,015 'Přepočtené koeficientem množství</t>
  </si>
  <si>
    <t>38</t>
  </si>
  <si>
    <t>183403111</t>
  </si>
  <si>
    <t>Obdělání půdy nakopáním hl. přes 50 do 100 mm v rovině nebo na svahu do 1:5</t>
  </si>
  <si>
    <t>1092754862</t>
  </si>
  <si>
    <t>39</t>
  </si>
  <si>
    <t>185803111</t>
  </si>
  <si>
    <t>Ošetření trávníku jednorázové v rovině nebo na svahu do 1:5</t>
  </si>
  <si>
    <t>1119478062</t>
  </si>
  <si>
    <t>Svislé a kompletní konstrukce</t>
  </si>
  <si>
    <t>40</t>
  </si>
  <si>
    <t>359901111</t>
  </si>
  <si>
    <t>Vyčištění stok jakékoliv výšky</t>
  </si>
  <si>
    <t>1382956921</t>
  </si>
  <si>
    <t>41</t>
  </si>
  <si>
    <t>359901211</t>
  </si>
  <si>
    <t>Monitoring stok (kamerový systém) jakékoli výšky nová kanalizace</t>
  </si>
  <si>
    <t>148005656</t>
  </si>
  <si>
    <t>Vodorovné konstrukce</t>
  </si>
  <si>
    <t>42</t>
  </si>
  <si>
    <t>452112111</t>
  </si>
  <si>
    <t>Osazení betonových dílců prstenců nebo rámů pod poklopy a mříže, výšky do 100 mm</t>
  </si>
  <si>
    <t>-313070043</t>
  </si>
  <si>
    <t>43</t>
  </si>
  <si>
    <t>59224184</t>
  </si>
  <si>
    <t>prstenec šachtový vyrovnávací betonový 625x120x40mm</t>
  </si>
  <si>
    <t>-915630442</t>
  </si>
  <si>
    <t>3+0+1+0+1+0+0+2+3+0+0</t>
  </si>
  <si>
    <t>44</t>
  </si>
  <si>
    <t>59224185</t>
  </si>
  <si>
    <t>prstenec šachtový vyrovnávací betonový 625x120x60mm</t>
  </si>
  <si>
    <t>-1037800124</t>
  </si>
  <si>
    <t>5+0+1+1+0+0+0+0+4+0+2</t>
  </si>
  <si>
    <t>45</t>
  </si>
  <si>
    <t>59224176</t>
  </si>
  <si>
    <t>prstenec šachtový vyrovnávací betonový 625x120x80mm</t>
  </si>
  <si>
    <t>1681083922</t>
  </si>
  <si>
    <t>5+0+1+0+0+2+1+1+2+1+3</t>
  </si>
  <si>
    <t>46</t>
  </si>
  <si>
    <t>59224187</t>
  </si>
  <si>
    <t>prstenec šachtový vyrovnávací betonový 625x120x100mm</t>
  </si>
  <si>
    <t>822958160</t>
  </si>
  <si>
    <t>7+0+1+2+1+1+1+2+9+0+0</t>
  </si>
  <si>
    <t>47</t>
  </si>
  <si>
    <t>452112121</t>
  </si>
  <si>
    <t>Osazení betonových dílců prstenců nebo rámů pod poklopy a mříže, výšky přes 100 do 200 mm</t>
  </si>
  <si>
    <t>1205985463</t>
  </si>
  <si>
    <t>8+0+1+8+7+0+2+1+9+0+0</t>
  </si>
  <si>
    <t>48</t>
  </si>
  <si>
    <t>59224188</t>
  </si>
  <si>
    <t>prstenec šachtový vyrovnávací betonový 625x120x120mm</t>
  </si>
  <si>
    <t>-1665567231</t>
  </si>
  <si>
    <t>49</t>
  </si>
  <si>
    <t>452311131</t>
  </si>
  <si>
    <t>Podkladní a zajišťovací konstrukce z betonu prostého v otevřeném výkopu desky pod potrubí, stoky a drobné objekty z betonu tř. C 12/15</t>
  </si>
  <si>
    <t>1784800420</t>
  </si>
  <si>
    <t>1,1*LT_200*0,15 "stoky"</t>
  </si>
  <si>
    <t>1,1*(LT_250-PR_500)*0,15</t>
  </si>
  <si>
    <t>1,1*KT_250*0,15 "stoky"</t>
  </si>
  <si>
    <t>1,2*KT_300*0,15 "stoky"</t>
  </si>
  <si>
    <t>1,4*KT_400*0,15 "stoky"</t>
  </si>
  <si>
    <t>Komunikace</t>
  </si>
  <si>
    <t>50</t>
  </si>
  <si>
    <t>564231111</t>
  </si>
  <si>
    <t>Podklad nebo podsyp ze štěrkopísku ŠP s rozprostřením, vlhčením a zhutněním, po zhutnění tl. 100 mm</t>
  </si>
  <si>
    <t>959280147</t>
  </si>
  <si>
    <t>51</t>
  </si>
  <si>
    <t>564731111</t>
  </si>
  <si>
    <t>Podklad nebo kryt z kameniva hrubého drceného vel. 32-63 mm s rozprostřením a zhutněním, po zhutnění tl. 100 mm</t>
  </si>
  <si>
    <t>-252874490</t>
  </si>
  <si>
    <t>1,1*68</t>
  </si>
  <si>
    <t>52</t>
  </si>
  <si>
    <t>564751111</t>
  </si>
  <si>
    <t>Podklad nebo kryt z kameniva hrubého drceného vel. 32-63 mm s rozprostřením a zhutněním, po zhutnění tl. 150 mm</t>
  </si>
  <si>
    <t>-576920116</t>
  </si>
  <si>
    <t>53</t>
  </si>
  <si>
    <t>564851111</t>
  </si>
  <si>
    <t>Podklad ze štěrkodrti ŠD s rozprostřením a zhutněním, po zhutnění tl. 150 mm</t>
  </si>
  <si>
    <t>-625096072</t>
  </si>
  <si>
    <t xml:space="preserve">kk*1,1  " krajská kom.</t>
  </si>
  <si>
    <t>54</t>
  </si>
  <si>
    <t>567122114</t>
  </si>
  <si>
    <t>Podklad ze směsi stmelené cementem SC bez dilatačních spár, s rozprostřením a zhutněním SC C 8/10 (KSC I), po zhutnění tl. 150 mm</t>
  </si>
  <si>
    <t>-27288775</t>
  </si>
  <si>
    <t>1,1*kk "krajská komunikace"</t>
  </si>
  <si>
    <t>55</t>
  </si>
  <si>
    <t>573231108</t>
  </si>
  <si>
    <t>Postřik spojovací PS bez posypu kamenivem ze silniční emulze, v množství 0,50 kg/m2</t>
  </si>
  <si>
    <t>1188895000</t>
  </si>
  <si>
    <t>56</t>
  </si>
  <si>
    <t>577144211</t>
  </si>
  <si>
    <t>Asfaltový beton vrstva obrusná ACO 11 (ABS) s rozprostřením a se zhutněním z nemodifikovaného asfaltu v pruhu šířky do 3 m tř. II, po zhutnění tl. 50 mm</t>
  </si>
  <si>
    <t>962052739</t>
  </si>
  <si>
    <t xml:space="preserve">(1,1+0,5*2)*kk  "krajská komunikace"</t>
  </si>
  <si>
    <t>57</t>
  </si>
  <si>
    <t>577145112</t>
  </si>
  <si>
    <t>Asfaltový beton vrstva ložní ACL 16 (ABH) s rozprostřením a zhutněním z nemodifikovaného asfaltu v pruhu šířky do 3 m, po zhutnění tl. 50 mm</t>
  </si>
  <si>
    <t>255336791</t>
  </si>
  <si>
    <t>58</t>
  </si>
  <si>
    <t>577146111</t>
  </si>
  <si>
    <t>Asfaltový beton vrstva ložní ACL 22 (ABVH) s rozprostřením a zhutněním z nemodifikovaného asfaltu v pruhu šířky do 3 m, po zhutnění tl. 50 mm</t>
  </si>
  <si>
    <t>-986134970</t>
  </si>
  <si>
    <t>59</t>
  </si>
  <si>
    <t>565136111</t>
  </si>
  <si>
    <t>Asfaltový beton vrstva podkladní ACP 22 (obalované kamenivo hrubozrnné - OKH) s rozprostřením a zhutněním v pruhu šířky do 3 m, po zhutnění tl. 50 mm</t>
  </si>
  <si>
    <t>476245104</t>
  </si>
  <si>
    <t>60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</si>
  <si>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</si>
  <si>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</si>
  <si>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-761131999</t>
  </si>
  <si>
    <t>1,1*5</t>
  </si>
  <si>
    <t>61</t>
  </si>
  <si>
    <t>592450070</t>
  </si>
  <si>
    <t>dlažba zámková profilová 200x165x80mm přírodní</t>
  </si>
  <si>
    <t>817948651</t>
  </si>
  <si>
    <t>P</t>
  </si>
  <si>
    <t>Poznámka k položce:_x000d_
spotřeba: 36 kus/m2</t>
  </si>
  <si>
    <t>5,5*1,03 'Přepočtené koeficientem množství</t>
  </si>
  <si>
    <t>Trubní vedení</t>
  </si>
  <si>
    <t>62</t>
  </si>
  <si>
    <t>831362121</t>
  </si>
  <si>
    <t>Montáž potrubí z trub kameninových hrdlových s integrovaným těsněním v otevřeném výkopu ve sklonu do 20 % DN 250</t>
  </si>
  <si>
    <t>-236914891</t>
  </si>
  <si>
    <t>307,5 "stoka 2S"</t>
  </si>
  <si>
    <t>45 "stoka 2S-3"</t>
  </si>
  <si>
    <t>122 "stoka 2S-4"</t>
  </si>
  <si>
    <t>32 "stoka 2S-4a"</t>
  </si>
  <si>
    <t>181 "stoka 2S-5"</t>
  </si>
  <si>
    <t>184 "stoka 2S-5a"</t>
  </si>
  <si>
    <t>71 "stoka 2S-5c"</t>
  </si>
  <si>
    <t>68 "stoka 2S-5d"</t>
  </si>
  <si>
    <t>120,9 "stoka 2S-6"</t>
  </si>
  <si>
    <t>516,04 "stoka 3S"</t>
  </si>
  <si>
    <t>21,14 "stoka 3S-1"</t>
  </si>
  <si>
    <t>81,62 "stoka 4S"</t>
  </si>
  <si>
    <t>63</t>
  </si>
  <si>
    <t>59710702</t>
  </si>
  <si>
    <t xml:space="preserve">trouba kameninová glazovaná  DN 250mm L2,50m spojovací systém C Třida 160</t>
  </si>
  <si>
    <t>-169965661</t>
  </si>
  <si>
    <t>1750,2*1,015 'Přepočtené koeficientem množství</t>
  </si>
  <si>
    <t>64</t>
  </si>
  <si>
    <t>831372121</t>
  </si>
  <si>
    <t>Montáž potrubí z trub kameninových hrdlových s integrovaným těsněním v otevřeném výkopu ve sklonu do 20 % DN 300</t>
  </si>
  <si>
    <t>1810402040</t>
  </si>
  <si>
    <t>301,5 "stoka 2S"</t>
  </si>
  <si>
    <t>65</t>
  </si>
  <si>
    <t>59710711</t>
  </si>
  <si>
    <t>trouba kameninová glazovaná DN 300mm L2,50m spojovací systém C Třída 160</t>
  </si>
  <si>
    <t>-145540647</t>
  </si>
  <si>
    <t>301,5*1,015 'Přepočtené koeficientem množství</t>
  </si>
  <si>
    <t>66</t>
  </si>
  <si>
    <t>831392121</t>
  </si>
  <si>
    <t>Montáž potrubí z trub kameninových hrdlových s integrovaným těsněním v otevřeném výkopu ve sklonu do 20 % DN 400</t>
  </si>
  <si>
    <t>839517420</t>
  </si>
  <si>
    <t>126,5 "stoka 3S"</t>
  </si>
  <si>
    <t>67</t>
  </si>
  <si>
    <t>59710701</t>
  </si>
  <si>
    <t>trouba kameninová glazovaná DN 400mm L2,50m spojovací systém C</t>
  </si>
  <si>
    <t>146870438</t>
  </si>
  <si>
    <t>126,5*1,015 'Přepočtené koeficientem množství</t>
  </si>
  <si>
    <t>68</t>
  </si>
  <si>
    <t>837312221</t>
  </si>
  <si>
    <t>Montáž kameninových tvarovek na potrubí z trub kameninových v otevřeném výkopu s integrovaným těsněním jednoosých DN 150</t>
  </si>
  <si>
    <t>1629304390</t>
  </si>
  <si>
    <t>69</t>
  </si>
  <si>
    <t>59710842</t>
  </si>
  <si>
    <t>trouba kameninová glazovaná zkrácená DN 150mm L60(75)cm spojovací systém F</t>
  </si>
  <si>
    <t>1749436776</t>
  </si>
  <si>
    <t>1 "spadiště"</t>
  </si>
  <si>
    <t>70</t>
  </si>
  <si>
    <t>59710872</t>
  </si>
  <si>
    <t>trouba kameninová glazovaná zkrácená bez hrdla DN 150mm L 60(75)cm spojovací systém F</t>
  </si>
  <si>
    <t>692894768</t>
  </si>
  <si>
    <t>71</t>
  </si>
  <si>
    <t>597109840</t>
  </si>
  <si>
    <t>koleno kameninové glazované DN 150 45° spojovací systém F</t>
  </si>
  <si>
    <t>1711427937</t>
  </si>
  <si>
    <t>72</t>
  </si>
  <si>
    <t>597106320</t>
  </si>
  <si>
    <t>trouba kameninová glazovaná DN 150mm L1,00m spojovací systém F</t>
  </si>
  <si>
    <t>-842170960</t>
  </si>
  <si>
    <t>73</t>
  </si>
  <si>
    <t>837362221</t>
  </si>
  <si>
    <t>Montáž kameninových tvarovek na potrubí z trub kameninových v otevřeném výkopu s integrovaným těsněním jednoosých DN 250</t>
  </si>
  <si>
    <t>-392131699</t>
  </si>
  <si>
    <t>74</t>
  </si>
  <si>
    <t>59710846</t>
  </si>
  <si>
    <t>trouba kameninová glazovaná zkrácená DN 250mm L60(75)cm třída 160 spojovací systém C</t>
  </si>
  <si>
    <t>1183134207</t>
  </si>
  <si>
    <t>75</t>
  </si>
  <si>
    <t>59710876</t>
  </si>
  <si>
    <t>trouba kameninová glazovaná zkrácená bez hrdla DN 250mm L 60(75)cm třída 160 spojovací systém C</t>
  </si>
  <si>
    <t>277724543</t>
  </si>
  <si>
    <t>76</t>
  </si>
  <si>
    <t>837371221</t>
  </si>
  <si>
    <t>Montáž kameninových tvarovek na potrubí z trub kameninových v otevřeném výkopu s integrovaným těsněním odbočných DN 300</t>
  </si>
  <si>
    <t>-1113585861</t>
  </si>
  <si>
    <t>77</t>
  </si>
  <si>
    <t>59711770</t>
  </si>
  <si>
    <t>odbočka kameninová glazovaná jednoduchá kolmá DN 300/150 L50cm spojovací systém C/F tř.160/-</t>
  </si>
  <si>
    <t>-1328022755</t>
  </si>
  <si>
    <t>78</t>
  </si>
  <si>
    <t>837372221</t>
  </si>
  <si>
    <t>Montáž kameninových tvarovek na potrubí z trub kameninových v otevřeném výkopu s integrovaným těsněním jednoosých DN 300</t>
  </si>
  <si>
    <t>-666000902</t>
  </si>
  <si>
    <t>79</t>
  </si>
  <si>
    <t>59710849</t>
  </si>
  <si>
    <t>trouba kameninová glazovaná zkrácená DN 300mm L60(75)cm třída 160 spojovací systém C</t>
  </si>
  <si>
    <t>114160422</t>
  </si>
  <si>
    <t>14 "napojení do šachty"</t>
  </si>
  <si>
    <t>80</t>
  </si>
  <si>
    <t>59710879</t>
  </si>
  <si>
    <t>trouba kameninová glazovaná zkrácená bez hrdla DN 300mm L 60(75)cm třída 160 spojovací systém C</t>
  </si>
  <si>
    <t>-618141581</t>
  </si>
  <si>
    <t>81</t>
  </si>
  <si>
    <t>837392221</t>
  </si>
  <si>
    <t>Montáž kameninových tvarovek na potrubí z trub kameninových v otevřeném výkopu s integrovaným těsněním jednoosých DN 400</t>
  </si>
  <si>
    <t>1805473177</t>
  </si>
  <si>
    <t>59710854</t>
  </si>
  <si>
    <t>trouba kameninová glazovaná zkrácená DN 400mm L60(75)cm třída 160 spojovací systém C</t>
  </si>
  <si>
    <t>-1270611979</t>
  </si>
  <si>
    <t>83</t>
  </si>
  <si>
    <t>59710884</t>
  </si>
  <si>
    <t>trouba kameninová glazovaná zkrácená bez hrdla DN 400mm L 60(75)cm třída 160 spojovací systém C</t>
  </si>
  <si>
    <t>-15844351</t>
  </si>
  <si>
    <t>84</t>
  </si>
  <si>
    <t>851351131</t>
  </si>
  <si>
    <t>Montáž potrubí z trub litinových tlakových hrdlových v otevřeném výkopu s integrovaným těsněním DN 200</t>
  </si>
  <si>
    <t>-1001833089</t>
  </si>
  <si>
    <t>8 "stoka 3S"</t>
  </si>
  <si>
    <t>85</t>
  </si>
  <si>
    <t>552531641</t>
  </si>
  <si>
    <t>trouba kanalizační hrdlová litinová CLASS 50, 6 m DN 200</t>
  </si>
  <si>
    <t>1883262207</t>
  </si>
  <si>
    <t>86</t>
  </si>
  <si>
    <t>851361131</t>
  </si>
  <si>
    <t>Montáž potrubí z trub litinových tlakových hrdlových v otevřeném výkopu s integrovaným těsněním DN 250</t>
  </si>
  <si>
    <t>65454241</t>
  </si>
  <si>
    <t>protlak s chráničkou</t>
  </si>
  <si>
    <t>12 "stoka 2S-4"</t>
  </si>
  <si>
    <t>87</t>
  </si>
  <si>
    <t>552531651</t>
  </si>
  <si>
    <t>trouba kanalizační hrdlová litinová CLASS 50, 6 m DN 250</t>
  </si>
  <si>
    <t>-1307313236</t>
  </si>
  <si>
    <t>88</t>
  </si>
  <si>
    <t>892312121R</t>
  </si>
  <si>
    <t>Tlakové zkoušky vzduchem těsnícími vaky ucpávkovými DN 150</t>
  </si>
  <si>
    <t>úsek</t>
  </si>
  <si>
    <t>-752113112</t>
  </si>
  <si>
    <t xml:space="preserve">113   "utěsnění přípojek</t>
  </si>
  <si>
    <t>89</t>
  </si>
  <si>
    <t>892352121</t>
  </si>
  <si>
    <t>Tlakové zkoušky vzduchem těsnícími vaky ucpávkovým DN 200</t>
  </si>
  <si>
    <t>-380088604</t>
  </si>
  <si>
    <t xml:space="preserve">1  "lt200</t>
  </si>
  <si>
    <t>90</t>
  </si>
  <si>
    <t>892362121</t>
  </si>
  <si>
    <t>Tlakové zkoušky vzduchem těsnícími vaky ucpávkovými DN 250</t>
  </si>
  <si>
    <t>441430889</t>
  </si>
  <si>
    <t xml:space="preserve">35  "KT250 +LT250</t>
  </si>
  <si>
    <t>91</t>
  </si>
  <si>
    <t>892372121</t>
  </si>
  <si>
    <t>Tlakové zkoušky vzduchem těsnícími vaky ucpávkovými DN 300</t>
  </si>
  <si>
    <t>469706758</t>
  </si>
  <si>
    <t xml:space="preserve">6  "KT300</t>
  </si>
  <si>
    <t>92</t>
  </si>
  <si>
    <t>892392121</t>
  </si>
  <si>
    <t>Tlakové zkoušky vzduchem těsnícími vaky ucpávkovými DN 400</t>
  </si>
  <si>
    <t>465153235</t>
  </si>
  <si>
    <t xml:space="preserve">3  "KT400</t>
  </si>
  <si>
    <t>93</t>
  </si>
  <si>
    <t>894118001</t>
  </si>
  <si>
    <t>Šachty kanalizační zděné Příplatek k cenám za každých dalších 0,60 m výšky vstupu</t>
  </si>
  <si>
    <t>1313353270</t>
  </si>
  <si>
    <t xml:space="preserve">Poznámka k položce:_x000d_
1. V cenách jsou započteny náklady na podkladní konstrukci z betonu C 8/10. V případě použití jiné třídy betonu než C 8/10 se cena stanoví výměnou stávajícího materiálu za beton požadované třídy._x000d_
2. V cenách jsou započteny i náklady na montáž a dodávku stupadel._x000d_
3. V cenách šachet na stokách kruhových a vejčitých nejsou započteny náklady na bednění a na obetonování konstrukce výplňovým betonem. Tyto náklady se oceňují:_x000d_
a) stěn šachet cenami souboru cen 894 50- . . Bednění stěn šachet části A 01 tohoto katalogu,_x000d_
b) konstrukce výplňovým betonem cenami souboru cen 894 20- . . Ostatní konstrukce na trubním vedení z prostého betonu z prostého betonu části A 01 tohoto katalogu, stavebnicovým způsobem tvorby cen._x000d_
</t>
  </si>
  <si>
    <t>94</t>
  </si>
  <si>
    <t>894411121</t>
  </si>
  <si>
    <t>Zřízení šachet kanalizačních z betonových dílců výšky vstupu do 1,50 m s obložením dna betonem tř. C 25/30, na potrubí DN přes 200 do 300</t>
  </si>
  <si>
    <t>-415809078</t>
  </si>
  <si>
    <t xml:space="preserve">Poznámka k položce:_x000d_
1. Příplatek k ceně šachet z betonových dílců za každých dalších i započatých 0,60 m výšky vstupu se oceňuje cenou 894 11-8001 této části katalogu._x000d_
2. V cenách jsou započteny i náklady na:_x000d_
a) podkladní desku z betonu prostého._x000d_
b) zhotovení monolitického dna_x000d_
3. V cenách nejsou započteny náklady na:_x000d_
a) litinové poklopy; osazení litinových poklopů se oceňuje cenami souboru cen 899 10- . 1 Osazení poklopů litinových a ocelových včetně rámů části A 01 tohoto katalogu; dodání poklopů se oceňuje ve specifikaci,_x000d_
b) dodání betonových dílců (vyrovnávací prstenec, přechodová skruž, přechodová deska, skruže, šachtové a skružová těsnění); tyto se oceňují ve specifikaci._x000d_
</t>
  </si>
  <si>
    <t>95</t>
  </si>
  <si>
    <t>592240341</t>
  </si>
  <si>
    <t>dno betonové šachtové DN 250-700, tl. stěny 150mm</t>
  </si>
  <si>
    <t>-1803464689</t>
  </si>
  <si>
    <t>13+1+6+6+5+2+3+6+17+1+3</t>
  </si>
  <si>
    <t>96</t>
  </si>
  <si>
    <t>592240342</t>
  </si>
  <si>
    <t>dno betonové šachtové DN 300-750, tl. stěny 150mm</t>
  </si>
  <si>
    <t>-1061367535</t>
  </si>
  <si>
    <t>14+0+0+0+0+0+0+0+0+0+0+0</t>
  </si>
  <si>
    <t>97</t>
  </si>
  <si>
    <t>894411131</t>
  </si>
  <si>
    <t>Zřízení šachet kanalizačních z betonových dílců výšky vstupu do 1,50 m s obložením dna betonem tř. C 25/30, na potrubí DN přes 300 do 400</t>
  </si>
  <si>
    <t>1201199356</t>
  </si>
  <si>
    <t>98</t>
  </si>
  <si>
    <t>592240431</t>
  </si>
  <si>
    <t>dno betonové šachtové DN 400-850, tl. stěny 250mm</t>
  </si>
  <si>
    <t>-788683440</t>
  </si>
  <si>
    <t>99</t>
  </si>
  <si>
    <t>592240432</t>
  </si>
  <si>
    <t>dno betonové šachtové DN 400-1000, tl. stěny 250mm</t>
  </si>
  <si>
    <t>-451872304</t>
  </si>
  <si>
    <t>100</t>
  </si>
  <si>
    <t>59224312</t>
  </si>
  <si>
    <t>kónus šachetní betonový kapsové plastové stupadlo 100x62,5x58 cm</t>
  </si>
  <si>
    <t>809026947</t>
  </si>
  <si>
    <t>7+0+0+0+0+0+2+2+0+0+0</t>
  </si>
  <si>
    <t>101</t>
  </si>
  <si>
    <t>59224075</t>
  </si>
  <si>
    <t>deska betonová zákrytová k ukončení šachet 1000/625x200 mm</t>
  </si>
  <si>
    <t>216978959</t>
  </si>
  <si>
    <t>20+1+6+6+5+2+1+4+22+1+3</t>
  </si>
  <si>
    <t>102</t>
  </si>
  <si>
    <t>59224160</t>
  </si>
  <si>
    <t>skruž kanalizační s ocelovými stupadly 100 x 25 x 12 cm</t>
  </si>
  <si>
    <t>2142643285</t>
  </si>
  <si>
    <t>10+0+3+6+2+1+2+2+10+0+2</t>
  </si>
  <si>
    <t>103</t>
  </si>
  <si>
    <t>59224161</t>
  </si>
  <si>
    <t>skruž kanalizační s ocelovými stupadly 100 x 50 x 12 cm</t>
  </si>
  <si>
    <t>-321566225</t>
  </si>
  <si>
    <t>22+1+3+0+1+0+1+2+10+0+1</t>
  </si>
  <si>
    <t>104</t>
  </si>
  <si>
    <t>59224162</t>
  </si>
  <si>
    <t>skruž kanalizační s ocelovými stupadly 100 x 100 x 12 cm</t>
  </si>
  <si>
    <t>159797808</t>
  </si>
  <si>
    <t>24+1+4+6+5+2+4+8+21+1+2</t>
  </si>
  <si>
    <t>105</t>
  </si>
  <si>
    <t>59224348</t>
  </si>
  <si>
    <t>těsnění elastomerové pro spojení šachetních dílů DN 1000</t>
  </si>
  <si>
    <t>-707312124</t>
  </si>
  <si>
    <t>106</t>
  </si>
  <si>
    <t>899104112</t>
  </si>
  <si>
    <t>Osazení poklopů litinových a ocelových včetně rámů pro třídu zatížení D400, E600</t>
  </si>
  <si>
    <t>-257792765</t>
  </si>
  <si>
    <t>63 "DN 250"</t>
  </si>
  <si>
    <t>14 "DN 300"</t>
  </si>
  <si>
    <t>5 "DN 400"</t>
  </si>
  <si>
    <t>107</t>
  </si>
  <si>
    <t>552410141</t>
  </si>
  <si>
    <t>poklop šachtový třída D 400, tvárná litina, kruhový rám 785, vstup 600 mm, bez ventilace</t>
  </si>
  <si>
    <t>-350468617</t>
  </si>
  <si>
    <t>26+1+5+5+4+1+2+5+21+0+2</t>
  </si>
  <si>
    <t>108</t>
  </si>
  <si>
    <t>552410151</t>
  </si>
  <si>
    <t>poklop šachtový třída D 400, tvárná litina, kruhový rám 785, vstup 600 mm, s ventilací</t>
  </si>
  <si>
    <t>-1795974777</t>
  </si>
  <si>
    <t>1+0+1+1+1+1+1+1+1+1+1</t>
  </si>
  <si>
    <t>109</t>
  </si>
  <si>
    <t>899623141</t>
  </si>
  <si>
    <t>Obetonování potrubí nebo zdiva stok betonem prostým v otevřeném výkopu, beton tř. C 12/15</t>
  </si>
  <si>
    <t>-1950196761</t>
  </si>
  <si>
    <t>1,0*1,0*3,0*1 "spadiště - 1x"</t>
  </si>
  <si>
    <t>110</t>
  </si>
  <si>
    <t>899643111</t>
  </si>
  <si>
    <t>Bednění pro obetonování potrubí v otevřeném výkopu</t>
  </si>
  <si>
    <t>-931682330</t>
  </si>
  <si>
    <t>1,0*3*3,0*1 "spadiště -1x"</t>
  </si>
  <si>
    <t>111</t>
  </si>
  <si>
    <t>899722112</t>
  </si>
  <si>
    <t>Krytí potrubí z plastů výstražnou fólií z PVC šířky 25 cm</t>
  </si>
  <si>
    <t>-586491350</t>
  </si>
  <si>
    <t>výstražná fólie hnědá</t>
  </si>
  <si>
    <t>112</t>
  </si>
  <si>
    <t>899913165</t>
  </si>
  <si>
    <t>Koncové uzavírací manžety chrániček DN potrubí x DN chráničky DN 300 x 500</t>
  </si>
  <si>
    <t>-2042739886</t>
  </si>
  <si>
    <t>Ostatní konstrukce a práce-bourání</t>
  </si>
  <si>
    <t>113</t>
  </si>
  <si>
    <t>919123111</t>
  </si>
  <si>
    <t>Utěsnění dilatačních spár profily nebo pásy profilem těsnicím provizorním</t>
  </si>
  <si>
    <t>1901805966</t>
  </si>
  <si>
    <t>mk*2</t>
  </si>
  <si>
    <t>114</t>
  </si>
  <si>
    <t>919731121</t>
  </si>
  <si>
    <t>Zarovnání styčné plochy podkladu nebo krytu podél vybourané části komunikace nebo zpevněné plochy živičné tl. do 50 mm</t>
  </si>
  <si>
    <t>1712814050</t>
  </si>
  <si>
    <t xml:space="preserve">631+314  "délka krajské komunikace</t>
  </si>
  <si>
    <t>Mezisoučet</t>
  </si>
  <si>
    <t xml:space="preserve">1043  " délka místní komunikace</t>
  </si>
  <si>
    <t xml:space="preserve">mk*2*2  " řez místní komunikací, 2x tl.50mm.</t>
  </si>
  <si>
    <t>kk*2</t>
  </si>
  <si>
    <t>-390 "souběh stoky 3S s výtlakem V2</t>
  </si>
  <si>
    <t>115</t>
  </si>
  <si>
    <t>919731122</t>
  </si>
  <si>
    <t>Zarovnání styčné plochy podkladu nebo krytu podél vybourané části komunikace nebo zpevněné plochy živičné tl. přes 50 do 100 mm</t>
  </si>
  <si>
    <t>CS ÚRS 2018 02</t>
  </si>
  <si>
    <t>478229540</t>
  </si>
  <si>
    <t>krajská komunikace</t>
  </si>
  <si>
    <t xml:space="preserve">kk*2  "ložná vrstva </t>
  </si>
  <si>
    <t>116</t>
  </si>
  <si>
    <t>919735111</t>
  </si>
  <si>
    <t>Řezání stávajícího živičného krytu nebo podkladu hloubky do 50 mm</t>
  </si>
  <si>
    <t>34378211</t>
  </si>
  <si>
    <t>117</t>
  </si>
  <si>
    <t>919735112</t>
  </si>
  <si>
    <t>Řezání stávajícího živičného krytu nebo podkladu hloubky přes 50 do 100 mm</t>
  </si>
  <si>
    <t>-182512229</t>
  </si>
  <si>
    <t>997</t>
  </si>
  <si>
    <t>Přesun sutě</t>
  </si>
  <si>
    <t>118</t>
  </si>
  <si>
    <t>99722155R</t>
  </si>
  <si>
    <t>Vodorovná doprava suti bez naložení, ale se složením a s hrubým urovnáním ze sypkých materiálů, na skládku</t>
  </si>
  <si>
    <t>-1941052061</t>
  </si>
  <si>
    <t>119</t>
  </si>
  <si>
    <t>99722156R</t>
  </si>
  <si>
    <t>Vodorovná doprava suti bez naložení, ale se složením a s hrubým urovnáním z kusových materiálů, na skládku</t>
  </si>
  <si>
    <t>659216375</t>
  </si>
  <si>
    <t xml:space="preserve">1,43+649,688  "beton</t>
  </si>
  <si>
    <t>120</t>
  </si>
  <si>
    <t>997221815</t>
  </si>
  <si>
    <t>Poplatek za uložení stavebního odpadu na skládce (skládkovné) z prostého betonu zatříděného do Katalogu odpadů pod kódem 170 101</t>
  </si>
  <si>
    <t>-336695467</t>
  </si>
  <si>
    <t>121</t>
  </si>
  <si>
    <t>997221845</t>
  </si>
  <si>
    <t>Poplatek za uložení stavebního odpadu na skládce (skládkovné) asfaltového bez obsahu dehtu zatříděného do Katalogu odpadů pod kódem 170 302</t>
  </si>
  <si>
    <t>-663897835</t>
  </si>
  <si>
    <t xml:space="preserve">112,435+228,69+480,973  "živice</t>
  </si>
  <si>
    <t>122</t>
  </si>
  <si>
    <t>997221855</t>
  </si>
  <si>
    <t>-329139228</t>
  </si>
  <si>
    <t xml:space="preserve">301,455+860,475+13,651  "kamenivo</t>
  </si>
  <si>
    <t>998</t>
  </si>
  <si>
    <t>Přesun hmot</t>
  </si>
  <si>
    <t>123</t>
  </si>
  <si>
    <t>998275101</t>
  </si>
  <si>
    <t>Přesun hmot pro trubní vedení hloubené z trub kameninových pro kanalizace v otevřeném výkopu dopravní vzdálenost do 15 m</t>
  </si>
  <si>
    <t>-803671814</t>
  </si>
  <si>
    <t>Práce a dodávky M</t>
  </si>
  <si>
    <t>23-M</t>
  </si>
  <si>
    <t>Montáže potrubí</t>
  </si>
  <si>
    <t>124</t>
  </si>
  <si>
    <t>230200122</t>
  </si>
  <si>
    <t>Nasunutí potrubní sekce do chráničky jmenovitá světlost nasouvaného potrubí DN 250</t>
  </si>
  <si>
    <t>-1103415083</t>
  </si>
  <si>
    <t>125</t>
  </si>
  <si>
    <t>230201068</t>
  </si>
  <si>
    <t>Montáž potrubí z oceli Ø přes 530 do 630 tl. stěny do 10 mm</t>
  </si>
  <si>
    <t>-1628476272</t>
  </si>
  <si>
    <t>126</t>
  </si>
  <si>
    <t>14033244</t>
  </si>
  <si>
    <t>trubka ocelová bezešvá hladká tl 10mm ČSN 41 1375.1 D 530mm</t>
  </si>
  <si>
    <t>128</t>
  </si>
  <si>
    <t>360643581</t>
  </si>
  <si>
    <t>nezp</t>
  </si>
  <si>
    <t>nezpevněné plochy - ornice, tráva tl. 100mm</t>
  </si>
  <si>
    <t>66,1</t>
  </si>
  <si>
    <t>výkop šachet</t>
  </si>
  <si>
    <t>173,495</t>
  </si>
  <si>
    <t>nepotřebná zemina</t>
  </si>
  <si>
    <t>25,233</t>
  </si>
  <si>
    <t>148,262</t>
  </si>
  <si>
    <t>03 - SO 03 - Kanalizace, ČS II Semčice - Pěčice</t>
  </si>
  <si>
    <t>Soupis:</t>
  </si>
  <si>
    <t>01 - SO 03.1 - Stavební část</t>
  </si>
  <si>
    <t xml:space="preserve">    2 - Zakládání</t>
  </si>
  <si>
    <t xml:space="preserve">    6 - Úpravy povrchů, podlahy a osazování výplní</t>
  </si>
  <si>
    <t>PSV - Práce a dodávky PSV</t>
  </si>
  <si>
    <t xml:space="preserve">    713 - Izolace tepelné</t>
  </si>
  <si>
    <t xml:space="preserve">    767 - Konstrukce zámečnické</t>
  </si>
  <si>
    <t>-599416329</t>
  </si>
  <si>
    <t>15*24 'Přepočtené koeficientem množství</t>
  </si>
  <si>
    <t>-2006785959</t>
  </si>
  <si>
    <t>5*3</t>
  </si>
  <si>
    <t>-1919769714</t>
  </si>
  <si>
    <t>nezp*1,1*0,1</t>
  </si>
  <si>
    <t>133101101</t>
  </si>
  <si>
    <t>Hloubení zapažených i nezapažených šachet s případným nutným přemístěním výkopku ve výkopišti v horninách tř. 1 a 2 do 100 m3</t>
  </si>
  <si>
    <t>975075496</t>
  </si>
  <si>
    <t>133201101</t>
  </si>
  <si>
    <t>Hloubení zapažených i nezapažených šachet s případným nutným přemístěním výkopku ve výkopišti v hornině tř. 3 do 100 m3</t>
  </si>
  <si>
    <t>1651550098</t>
  </si>
  <si>
    <t xml:space="preserve">3,997*6,4*4,24 "ČS II </t>
  </si>
  <si>
    <t xml:space="preserve">2,58*0,5*0,8  "základ pod elektropilíř</t>
  </si>
  <si>
    <t xml:space="preserve">8*4*4/2  " sjezd do jámy</t>
  </si>
  <si>
    <t>v*0,4</t>
  </si>
  <si>
    <t>133301101</t>
  </si>
  <si>
    <t>Hloubení zapažených i nezapažených šachet s případným nutným přemístěním výkopku ve výkopišti v hornině tř. 4 do 100 m3</t>
  </si>
  <si>
    <t>-1818104147</t>
  </si>
  <si>
    <t>153111119</t>
  </si>
  <si>
    <t>Úprava ocelových štětovnic pro štětové stěny řezání z terénu, štětovnic zaberaněných otvorů</t>
  </si>
  <si>
    <t>-892239188</t>
  </si>
  <si>
    <t>1 " otvor v pažnici</t>
  </si>
  <si>
    <t>153112111</t>
  </si>
  <si>
    <t>Zřízení beraněných stěn z ocelových štětovnic z terénu nastražení štětovnic ve standardních podmínkách, délky do 10 m</t>
  </si>
  <si>
    <t>669062594</t>
  </si>
  <si>
    <t xml:space="preserve">(3,997+6,4*2)*8  "ČS II </t>
  </si>
  <si>
    <t>153112122</t>
  </si>
  <si>
    <t>Zřízení beraněných stěn z ocelových štětovnic z terénu zaberanění štětovnic ve standardních podmínkách, délky do 8 m</t>
  </si>
  <si>
    <t>1775047653</t>
  </si>
  <si>
    <t>159202200.1</t>
  </si>
  <si>
    <t>štětovnice, pažnice z oceli štětovnice typ ZTV IIIn (Larsen) S240GP (1.0021) dle EN 10248-1</t>
  </si>
  <si>
    <t>-742542875</t>
  </si>
  <si>
    <t xml:space="preserve">134,376*155,5*0,001*0,5  "opotřebení štětovnic - 50% poř. ceny</t>
  </si>
  <si>
    <t>130108260</t>
  </si>
  <si>
    <t>ocel profilová UPN 200 jakost 11 375</t>
  </si>
  <si>
    <t>1510673213</t>
  </si>
  <si>
    <t>Poznámka k položce:_x000d_
Hmotnost: 25,30 kg/m</t>
  </si>
  <si>
    <t xml:space="preserve">(3,997+6,4)*2*25,3*0,001  " rám  U 200 dle D.3.5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</si>
  <si>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</si>
  <si>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</si>
  <si>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31394240</t>
  </si>
  <si>
    <t>v*0,6 " celkový výkopek 60%</t>
  </si>
  <si>
    <t>-646360095</t>
  </si>
  <si>
    <t xml:space="preserve">v*0,4  " 40% výkopu</t>
  </si>
  <si>
    <t>162601102R</t>
  </si>
  <si>
    <t>Vodorovné přemístění výkopku nebo sypaniny po suchu na obvyklém dopravním prostředku, bez naložení výkopku, avšak se složením bez rozhrnutí z horniny tř. 1 až 4 z mezideponie na skládku</t>
  </si>
  <si>
    <t>-770821724</t>
  </si>
  <si>
    <t>162701105R</t>
  </si>
  <si>
    <t>-1596385491</t>
  </si>
  <si>
    <t xml:space="preserve">v  "celková vykopaná zemina</t>
  </si>
  <si>
    <t xml:space="preserve">z  "zpětný zásyp </t>
  </si>
  <si>
    <t>1549374226</t>
  </si>
  <si>
    <t>v " výkop na mezideponii</t>
  </si>
  <si>
    <t>-915246551</t>
  </si>
  <si>
    <t>2,008+3,012+1,032 "betonové kce</t>
  </si>
  <si>
    <t>pi*1,2*1,2*4,24 " vytlačený objem šachty</t>
  </si>
  <si>
    <t>-258390778</t>
  </si>
  <si>
    <t>25,2038514597217*1,6 'Přepočtené koeficientem množství</t>
  </si>
  <si>
    <t>485077293</t>
  </si>
  <si>
    <t>Zakládání</t>
  </si>
  <si>
    <t>271532212</t>
  </si>
  <si>
    <t>Podsyp pod základové konstrukce se zhutněním a urovnáním povrchu z kameniva hrubého, frakce 16 - 32 mm</t>
  </si>
  <si>
    <t>-829562234</t>
  </si>
  <si>
    <t>3,997*6,4*0,1 "podsyp</t>
  </si>
  <si>
    <t xml:space="preserve">-(2,2*2,5*0,1)  "podsyp -část pod zákl. desku distrikt šachty</t>
  </si>
  <si>
    <t>273321511</t>
  </si>
  <si>
    <t>Základy z betonu železového (bez výztuže) desky z betonu bez zvláštních nároků na prostředí tř. C 25/30</t>
  </si>
  <si>
    <t>303625724</t>
  </si>
  <si>
    <t xml:space="preserve">3,997*6,4*0,15  "podkladní deska</t>
  </si>
  <si>
    <t xml:space="preserve">-(2,2*2,5*0,15)  " žb základová deska -část pod distrikt šachtu</t>
  </si>
  <si>
    <t>273362021</t>
  </si>
  <si>
    <t>Výztuž základů desek ze svařovaných sítí z drátů typu KARI</t>
  </si>
  <si>
    <t>736994590</t>
  </si>
  <si>
    <t>KARI 100x100/8 , dvě vrstvy</t>
  </si>
  <si>
    <t xml:space="preserve">3,997*6,4*8*0,001*2  "žb základová deska</t>
  </si>
  <si>
    <t xml:space="preserve">-2,5*2,5*8*0,001*2  " žb základová deska distrikt šachty</t>
  </si>
  <si>
    <t>274321611</t>
  </si>
  <si>
    <t>Základy z betonu železového (bez výztuže) pasy z betonu bez zvláštních nároků na prostředí tř. C 30/37</t>
  </si>
  <si>
    <t>1564622049</t>
  </si>
  <si>
    <t>274351121</t>
  </si>
  <si>
    <t>Bednění základů pasů rovné zřízení</t>
  </si>
  <si>
    <t>-732802849</t>
  </si>
  <si>
    <t xml:space="preserve">(2,58+0,5)*2*0,8  "základ pod elektropilíř</t>
  </si>
  <si>
    <t>274351122</t>
  </si>
  <si>
    <t>Bednění základů pasů rovné odstranění</t>
  </si>
  <si>
    <t>803786259</t>
  </si>
  <si>
    <t>274361821</t>
  </si>
  <si>
    <t>Výztuž základů pasů z betonářské oceli 10 505 (R) nebo BSt 500</t>
  </si>
  <si>
    <t>2109005364</t>
  </si>
  <si>
    <t xml:space="preserve">(2,58+0,5)*2*0,8*7,9*0,001  " KARI 10x10/8</t>
  </si>
  <si>
    <t>331231126</t>
  </si>
  <si>
    <t>Pilíře volně stojící z cihel pálených čtyřhranné až osmihranné (průřezu čtverce, T nebo kříže) pravoúhlé pod omítku nebo režné, bez spárování z cihel plných dl. 290 mm P 20 až P 25 M I, na maltu MC-5 nebo MC-10</t>
  </si>
  <si>
    <t>1416304540</t>
  </si>
  <si>
    <t xml:space="preserve">2,58*2,02*0,5  " elektropilíř dle D.3.7.</t>
  </si>
  <si>
    <t>452311161</t>
  </si>
  <si>
    <t>Podkladní a zajišťovací konstrukce z betonu prostého v otevřeném výkopu desky pod potrubí, stoky a drobné objekty z betonu tř. C 25/30</t>
  </si>
  <si>
    <t>-471910649</t>
  </si>
  <si>
    <t xml:space="preserve">pi*1,2*1,2*0,2  "podkladní deska plast. šachty</t>
  </si>
  <si>
    <t xml:space="preserve">(PI*1,5*(2*2-1,2*1,2))  "přitížení - prstenec</t>
  </si>
  <si>
    <t>564710011</t>
  </si>
  <si>
    <t>Podklad nebo kryt z kameniva hrubého drceného vel. 8-16 mm s rozprostřením a zhutněním, po zhutnění tl. 50 mm</t>
  </si>
  <si>
    <t>-755651222</t>
  </si>
  <si>
    <t>564761111</t>
  </si>
  <si>
    <t>Podklad nebo kryt z kameniva hrubého drceného vel. 32-63 mm s rozprostřením a zhutněním, po zhutnění tl. 200 mm</t>
  </si>
  <si>
    <t>-648448360</t>
  </si>
  <si>
    <t xml:space="preserve">5*7  " celková plocha pojezdné zámkové dlažby</t>
  </si>
  <si>
    <t>564761111.1</t>
  </si>
  <si>
    <t>Podklad nebo kryt z kameniva hrubého drceného vel. 32-63 mm s rozprostřením a zhutněním, po zhutnění tl. 300 mm</t>
  </si>
  <si>
    <t>708603042</t>
  </si>
  <si>
    <t xml:space="preserve">32,4  " plocha asfaltového krytu</t>
  </si>
  <si>
    <t>564951413</t>
  </si>
  <si>
    <t>Podklad nebo podsyp z asfaltového recyklátu s rozprostřením a zhutněním, po zhutnění tl. 150 mm</t>
  </si>
  <si>
    <t>-38877949</t>
  </si>
  <si>
    <t>Po dokončení stavby - zpevnění parkovací plochy u areálu p. Heřmanského</t>
  </si>
  <si>
    <t xml:space="preserve">250  "oprava komunikace </t>
  </si>
  <si>
    <t>573111111</t>
  </si>
  <si>
    <t>Postřik infiltrační PI z asfaltu silničního s posypem kamenivem, v množství 0,60 kg/m2</t>
  </si>
  <si>
    <t>2085575870</t>
  </si>
  <si>
    <t>-1651218807</t>
  </si>
  <si>
    <t>-520986969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</si>
  <si>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</si>
  <si>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</si>
  <si>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-24173408</t>
  </si>
  <si>
    <t>59245296</t>
  </si>
  <si>
    <t>dlažba zámková profilová 200x165x100mm přírodní</t>
  </si>
  <si>
    <t>883063829</t>
  </si>
  <si>
    <t>35*1,03 'Přepočtené koeficientem množství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</si>
  <si>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</si>
  <si>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</si>
  <si>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462356687</t>
  </si>
  <si>
    <t xml:space="preserve">1*1,5   "přídlažba tl.50mm  -za elektropilířem</t>
  </si>
  <si>
    <t>59245601</t>
  </si>
  <si>
    <t>dlažba desková betonová 500x500x50mm přírodní</t>
  </si>
  <si>
    <t>-1686970285</t>
  </si>
  <si>
    <t>Úpravy povrchů, podlahy a osazování výplní</t>
  </si>
  <si>
    <t>623631001</t>
  </si>
  <si>
    <t>Spárování vnějších ploch pohledového zdiva z cihel, spárovací maltou pilířů nebo sloupů</t>
  </si>
  <si>
    <t>-862793504</t>
  </si>
  <si>
    <t xml:space="preserve">(2,58+0,5)*2*2,02  "plocha elektropilíře</t>
  </si>
  <si>
    <t>871263121R</t>
  </si>
  <si>
    <t>Montáž kanalizačního potrubí z plastů z tvrdého PVC těsněných gumovým kroužkem v otevřeném výkopu ve sklonu do 20 % DN 110</t>
  </si>
  <si>
    <t>1811634156</t>
  </si>
  <si>
    <t xml:space="preserve">7  "odvětrání čerpací jímky - včetně tvarovek  </t>
  </si>
  <si>
    <t xml:space="preserve">3,5*4  "kabelové chráničky - včetně tvarovek </t>
  </si>
  <si>
    <t>286113020</t>
  </si>
  <si>
    <t>trubka kanalizační plastová KG - DN 110x1000 mm SN4</t>
  </si>
  <si>
    <t>-26675907</t>
  </si>
  <si>
    <t>871313121R</t>
  </si>
  <si>
    <t>Montáž kanalizačního potrubí z plastů z tvrdého PVC těsněných gumovým kroužkem v otevřeném výkopu ve sklonu do 20 % DN 160</t>
  </si>
  <si>
    <t>1708798974</t>
  </si>
  <si>
    <t xml:space="preserve">6  "odvětrání šachty - včetně tvarovek a trubního ventilátoru ! </t>
  </si>
  <si>
    <t>286113120</t>
  </si>
  <si>
    <t>trubka kanalizační plastová KG - DN 160x1000 mm SN4</t>
  </si>
  <si>
    <t>1177149365</t>
  </si>
  <si>
    <t>877261101</t>
  </si>
  <si>
    <t>Montáž tvarovek na vodovodním plastovém potrubí z polyetylenu PE 100 elektrotvarovek SDR 11/PN16 spojek, oblouků nebo redukcí d 110</t>
  </si>
  <si>
    <t>-498553081</t>
  </si>
  <si>
    <t>286530260</t>
  </si>
  <si>
    <t>elektrospojka SDR 11 PE 100 PN 16 D 110mm</t>
  </si>
  <si>
    <t>-195987956</t>
  </si>
  <si>
    <t>286544100</t>
  </si>
  <si>
    <t>příruba volná k lemovému nákružku z polypropylénu 110</t>
  </si>
  <si>
    <t>1869223</t>
  </si>
  <si>
    <t>28653136</t>
  </si>
  <si>
    <t>nákružek lemový PE 100 SDR 11 110mm</t>
  </si>
  <si>
    <t>-852451008</t>
  </si>
  <si>
    <t>916131212</t>
  </si>
  <si>
    <t>Osazení silničního obrubníku betonového se zřízením lože, s vyplněním a zatřením spár cementovou maltou stojatého bez boční opěry, do lože z betonu prostého</t>
  </si>
  <si>
    <t>-1712694706</t>
  </si>
  <si>
    <t>9,5 " silniční obrubník</t>
  </si>
  <si>
    <t>59217034</t>
  </si>
  <si>
    <t>obrubník betonový silniční 1000x150x300mm</t>
  </si>
  <si>
    <t>1978753126</t>
  </si>
  <si>
    <t>916231212</t>
  </si>
  <si>
    <t>Osazení chodníkového obrubníku betonového se zřízením lože, s vyplněním a zatřením spár cementovou maltou stojatého bez boční opěry, do lože z betonu prostého</t>
  </si>
  <si>
    <t>579701725</t>
  </si>
  <si>
    <t xml:space="preserve">(5+7)*2  "obrubník kolem zámk. dlažby</t>
  </si>
  <si>
    <t>59217021</t>
  </si>
  <si>
    <t>obrubník betonový chodníkový 1000x150x300mm</t>
  </si>
  <si>
    <t>-459295085</t>
  </si>
  <si>
    <t>916991121</t>
  </si>
  <si>
    <t>Lože pod obrubníky, krajníky nebo obruby z dlažebních kostek z betonu prostého tř. C 16/20</t>
  </si>
  <si>
    <t>764666144</t>
  </si>
  <si>
    <t xml:space="preserve">0,35*0,25*24  "lože chodníkových obrubníků</t>
  </si>
  <si>
    <t xml:space="preserve">0,35*0,25*9,5  " lože po silniční obrubník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</si>
  <si>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</si>
  <si>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</si>
  <si>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2144638222</t>
  </si>
  <si>
    <t xml:space="preserve">12,5  " řez místní kom.</t>
  </si>
  <si>
    <t>919731121.1</t>
  </si>
  <si>
    <t>-680958053</t>
  </si>
  <si>
    <t xml:space="preserve">12,5  " řez místní komunikací, </t>
  </si>
  <si>
    <t>919735111.1</t>
  </si>
  <si>
    <t>1800178087</t>
  </si>
  <si>
    <t>998144471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</si>
  <si>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</si>
  <si>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-405408677</t>
  </si>
  <si>
    <t>PSV</t>
  </si>
  <si>
    <t>Práce a dodávky PSV</t>
  </si>
  <si>
    <t>713</t>
  </si>
  <si>
    <t>Izolace tepelné</t>
  </si>
  <si>
    <t>713361121</t>
  </si>
  <si>
    <t>Montáž izolace tepelné těles tvarovkami nebo deskami bez povrchové úpravy deskami z lehčených hmot připevněnými na asfaltový tmel za tepla s vyspárováním a provedením nátěrů těles asfaltovým lakem ALP (izolační materiál ve specifikaci) ploch tvarových jednovrstvá</t>
  </si>
  <si>
    <t>156708920</t>
  </si>
  <si>
    <t xml:space="preserve">pi*2,4*0,6  " izolace nádrže</t>
  </si>
  <si>
    <t>283764410</t>
  </si>
  <si>
    <t>deska z polystyrénu XPS, hrana rovná a strukturovaný povrch tl 60mm</t>
  </si>
  <si>
    <t>2056220671</t>
  </si>
  <si>
    <t>4,524*1,02 'Přepočtené koeficientem množství</t>
  </si>
  <si>
    <t>998713201</t>
  </si>
  <si>
    <t>Přesun hmot pro izolace tepelné stanovený procentní sazbou (%) z ceny vodorovná dopravní vzdálenost do 50 m v objektech výšky do 6 m</t>
  </si>
  <si>
    <t>%</t>
  </si>
  <si>
    <t>-1726924311</t>
  </si>
  <si>
    <t>767</t>
  </si>
  <si>
    <t>Konstrukce zámečnické</t>
  </si>
  <si>
    <t>767646422</t>
  </si>
  <si>
    <t>Montáž dveří ocelových revizních dvířek s rámem dvoukřídlových, výšky přes 1000 do 1500 mm</t>
  </si>
  <si>
    <t>-426614916</t>
  </si>
  <si>
    <t>553435530R</t>
  </si>
  <si>
    <t>dvířka revizní nerezová bez otvorů dvoukřídlá dle D.3.7</t>
  </si>
  <si>
    <t>-878626413</t>
  </si>
  <si>
    <t>998767201</t>
  </si>
  <si>
    <t>Přesun hmot pro zámečnické konstrukce stanovený procentní sazbou (%) z ceny vodorovná dopravní vzdálenost do 50 m v objektech výšky do 6 m</t>
  </si>
  <si>
    <t>-61333225</t>
  </si>
  <si>
    <t>PE_110</t>
  </si>
  <si>
    <t>délka potrubí PE110</t>
  </si>
  <si>
    <t>831,24</t>
  </si>
  <si>
    <t>dékla místní komunikace</t>
  </si>
  <si>
    <t>441,15</t>
  </si>
  <si>
    <t>sládka- přebytečná zemina</t>
  </si>
  <si>
    <t>321,859</t>
  </si>
  <si>
    <t>délka úseku krajské komunikace</t>
  </si>
  <si>
    <t>390</t>
  </si>
  <si>
    <t>lo</t>
  </si>
  <si>
    <t>lože pod potrubí</t>
  </si>
  <si>
    <t>62,343</t>
  </si>
  <si>
    <t>celkový výkop</t>
  </si>
  <si>
    <t>1066,422</t>
  </si>
  <si>
    <t>744,563</t>
  </si>
  <si>
    <t>02 - SO 03.2 - Výtlačný řad 2 - d110</t>
  </si>
  <si>
    <t xml:space="preserve">HSV -  Práce a dodávky HSV</t>
  </si>
  <si>
    <t xml:space="preserve"> Práce a dodávky HSV</t>
  </si>
  <si>
    <t>-45221825</t>
  </si>
  <si>
    <t>mk*0,75 "místní komunikace - souběh</t>
  </si>
  <si>
    <t xml:space="preserve">kk*0,75   "krajská komunikace - souběh</t>
  </si>
  <si>
    <t xml:space="preserve">441,15  "délka místní komunikace</t>
  </si>
  <si>
    <t xml:space="preserve">390  "délka krajské komunikace SÚS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</si>
  <si>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</si>
  <si>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</si>
  <si>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-563399295</t>
  </si>
  <si>
    <t>tl. 300mm</t>
  </si>
  <si>
    <t xml:space="preserve">0,75*mk  "místní komunikace"</t>
  </si>
  <si>
    <t>645720750</t>
  </si>
  <si>
    <t>kk*0,75</t>
  </si>
  <si>
    <t>58939315</t>
  </si>
  <si>
    <t>0,75*mk "místní komunikace"</t>
  </si>
  <si>
    <t>-1082649250</t>
  </si>
  <si>
    <t xml:space="preserve">0,75*kk  "krajská kom.</t>
  </si>
  <si>
    <t>-1016264334</t>
  </si>
  <si>
    <t xml:space="preserve">(0,75+0,3)*mk " místní  kom.</t>
  </si>
  <si>
    <t>(0,75+0,5)*kk "krajská kom.</t>
  </si>
  <si>
    <t>-825598483</t>
  </si>
  <si>
    <t>0,75*9 " vodovod do DN200</t>
  </si>
  <si>
    <t xml:space="preserve">0,75*15  "plynovod</t>
  </si>
  <si>
    <t>119001402.1</t>
  </si>
  <si>
    <t xml:space="preserve">Dočasné zajištění podzemního potrubí nebo vedení ve výkopišti ve stavu i poloze , ve kterých byla na začátku zemních prací do DN 600 </t>
  </si>
  <si>
    <t>2128674368</t>
  </si>
  <si>
    <t xml:space="preserve">0,75*14    " kanalizace do DN 600</t>
  </si>
  <si>
    <t>-1910736415</t>
  </si>
  <si>
    <t xml:space="preserve">0,75*12   "sdělovací vedení</t>
  </si>
  <si>
    <t xml:space="preserve">0,75*9  "vedení NN</t>
  </si>
  <si>
    <t>-1408264965</t>
  </si>
  <si>
    <t>0,75*1,5*2,2*59</t>
  </si>
  <si>
    <t>-1662957661</t>
  </si>
  <si>
    <t xml:space="preserve">PE_110*0,75*2,2  "výkop V2 - souběh s gravitací</t>
  </si>
  <si>
    <t>-0,75*mk*0,55 "místní komunikace - asfalt"</t>
  </si>
  <si>
    <t xml:space="preserve">-0,75*KK*0,5  "krajská komunikace</t>
  </si>
  <si>
    <t>2,5*(2,5-1,1)*2,2*š "rozšíření pro šachty"</t>
  </si>
  <si>
    <t>2,2*5*2,6 "start jáma</t>
  </si>
  <si>
    <t xml:space="preserve"> 1066,422 "celkový výkop </t>
  </si>
  <si>
    <t>1775100205</t>
  </si>
  <si>
    <t>-1396181327</t>
  </si>
  <si>
    <t>813770242</t>
  </si>
  <si>
    <t>6 "výtlak 2 -pod potokem</t>
  </si>
  <si>
    <t>1926319744</t>
  </si>
  <si>
    <t xml:space="preserve">PE_110*2  "etapová výstavba</t>
  </si>
  <si>
    <t>1497663308</t>
  </si>
  <si>
    <t>1702462220</t>
  </si>
  <si>
    <t>-951842119</t>
  </si>
  <si>
    <t>1001779098</t>
  </si>
  <si>
    <t>lo "lože</t>
  </si>
  <si>
    <t xml:space="preserve">249,372  "obsyp štěrkem</t>
  </si>
  <si>
    <t>1413443689</t>
  </si>
  <si>
    <t>321,487196408456*1,6 'Přepočtené koeficientem množství</t>
  </si>
  <si>
    <t>1381182826</t>
  </si>
  <si>
    <t>-12719127</t>
  </si>
  <si>
    <t>v " naložení výkopku na mezideponii</t>
  </si>
  <si>
    <t>-1394329543</t>
  </si>
  <si>
    <t>59540131</t>
  </si>
  <si>
    <t>0,75*PE_110*0,4</t>
  </si>
  <si>
    <t>štěrkopísek frakce 0-16</t>
  </si>
  <si>
    <t>-893350691</t>
  </si>
  <si>
    <t>249,372*1,8 'Přepočtené koeficientem množství</t>
  </si>
  <si>
    <t>521564832</t>
  </si>
  <si>
    <t>451572111</t>
  </si>
  <si>
    <t>Lože pod potrubí, stoky a drobné objekty v otevřeném výkopu z kameniva drobného těženého 0 až 4 mm</t>
  </si>
  <si>
    <t>-1228789569</t>
  </si>
  <si>
    <t xml:space="preserve">PE_110*0,1*0,75  " podsyp potrubí</t>
  </si>
  <si>
    <t>564681111</t>
  </si>
  <si>
    <t>Podklad z kameniva hrubého drceného vel. 63-125 mm, s rozprostřením a zhutněním, po zhutnění tl. 300 mm</t>
  </si>
  <si>
    <t>1422611815</t>
  </si>
  <si>
    <t xml:space="preserve">mk*0,75  "místní komunikace</t>
  </si>
  <si>
    <t>1784948570</t>
  </si>
  <si>
    <t xml:space="preserve">mk*0,75  "místní kom.</t>
  </si>
  <si>
    <t xml:space="preserve">kk*0,75  " krajská kom.</t>
  </si>
  <si>
    <t>348569027</t>
  </si>
  <si>
    <t>0,75*kk "krajská komunikace"</t>
  </si>
  <si>
    <t>546168020</t>
  </si>
  <si>
    <t>-841531787</t>
  </si>
  <si>
    <t>(0,75+0,3)*mk "místní komunikace - souběhy</t>
  </si>
  <si>
    <t xml:space="preserve">kk*(0,75+0,5) "krajská komunikace </t>
  </si>
  <si>
    <t>-609484902</t>
  </si>
  <si>
    <t xml:space="preserve">(0,75+0,3)*mk  "místní komunikace - souběh</t>
  </si>
  <si>
    <t>577144221</t>
  </si>
  <si>
    <t>Asfaltový beton vrstva obrusná ACO 11 (ABS) s rozprostřením a se zhutněním z nemodifikovaného asfaltu v pruhu šířky přes 3 m tř. II, po zhutnění tl. 50 mm</t>
  </si>
  <si>
    <t>1663881064</t>
  </si>
  <si>
    <t xml:space="preserve">(0,75+0,5)*kk  "krajská komunikace - souběh</t>
  </si>
  <si>
    <t>-1864953470</t>
  </si>
  <si>
    <t>-1787921187</t>
  </si>
  <si>
    <t>857264122</t>
  </si>
  <si>
    <t>Montáž litinových tvarovek na potrubí litinovém tlakovém odbočných na potrubí z trub přírubových v otevřeném výkopu, kanálu nebo v šachtě DN 100</t>
  </si>
  <si>
    <t>865849078</t>
  </si>
  <si>
    <t>55250770</t>
  </si>
  <si>
    <t>tvarovka přírubová s přírubovou odbočkou T-DN 100x100 PN 10-16 TT</t>
  </si>
  <si>
    <t>-301533221</t>
  </si>
  <si>
    <t>871265201</t>
  </si>
  <si>
    <t>Montáž kanalizačního potrubí z plastů z polyetylenu PE 100 svařovaných elektrotvarovkou v otevřeném výkopu ve sklonu do 20 % SDR 11/PN16 D 110 x 10,0 mm</t>
  </si>
  <si>
    <t>-93097222</t>
  </si>
  <si>
    <t xml:space="preserve">831,24  "potrubí d110 ,výtlak 2</t>
  </si>
  <si>
    <t>286137360</t>
  </si>
  <si>
    <t>potrubí kanalizační třívrstvé PE100 SDR 11, s dodatečným opláštěním a integrovaným detekčním vodičem, 110 x 10 mm</t>
  </si>
  <si>
    <t>-690606823</t>
  </si>
  <si>
    <t>831,24*1,015 'Přepočtené koeficientem množství</t>
  </si>
  <si>
    <t>-99109254</t>
  </si>
  <si>
    <t>286159750</t>
  </si>
  <si>
    <t>1449871574</t>
  </si>
  <si>
    <t>286123610</t>
  </si>
  <si>
    <t xml:space="preserve">nákružek lemový  PE100 SDR 17, d 110</t>
  </si>
  <si>
    <t>CS ÚRS 2017 01</t>
  </si>
  <si>
    <t>1968381903</t>
  </si>
  <si>
    <t>1150812821</t>
  </si>
  <si>
    <t>286149490</t>
  </si>
  <si>
    <t>elektrokoleno 45° PE 100 PN 16 D 110mm</t>
  </si>
  <si>
    <t>487804470</t>
  </si>
  <si>
    <t>286148980</t>
  </si>
  <si>
    <t>oblouk 45° SDR 11 PE 100 RC PN 16 D 110mm</t>
  </si>
  <si>
    <t>276660686</t>
  </si>
  <si>
    <t>WVN.FF485618W</t>
  </si>
  <si>
    <t>Elektrokoleno 90° 110</t>
  </si>
  <si>
    <t>-1791576641</t>
  </si>
  <si>
    <t>286149620R</t>
  </si>
  <si>
    <t>elektro tvarovka T-kus rovnoramenný, PE 100, PN 16, d 110, dlouhé provedení, BT 45°</t>
  </si>
  <si>
    <t>-349675632</t>
  </si>
  <si>
    <t>891261112</t>
  </si>
  <si>
    <t>Montáž vodovodních armatur na potrubí šoupátek nebo klapek uzavíracích v otevřeném výkopu nebo v šachtách s osazením zemní soupravy (bez poklopů) DN 100</t>
  </si>
  <si>
    <t>1164212779</t>
  </si>
  <si>
    <t>AVK.36100</t>
  </si>
  <si>
    <t>AVK nožové šoupě 3.6, nestoupavé vřeteno, DN 100</t>
  </si>
  <si>
    <t>170442524</t>
  </si>
  <si>
    <t>AVK.314100</t>
  </si>
  <si>
    <t>AVK šoupě pro odpadní vodu 3.14, DN 100, stavební délka F4, PN 10/16</t>
  </si>
  <si>
    <t>-1501008355</t>
  </si>
  <si>
    <t>422211500</t>
  </si>
  <si>
    <t>šoupátko s PE vevařovacími konci voda PN 10 DN 100/110 PE 100</t>
  </si>
  <si>
    <t>-14385904</t>
  </si>
  <si>
    <t>422910800</t>
  </si>
  <si>
    <t>souprava zemní pro šoupátka DN 100-150m Rd 2,0m</t>
  </si>
  <si>
    <t>-1935773711</t>
  </si>
  <si>
    <t>422913520</t>
  </si>
  <si>
    <t>poklop litinový šoupátkový pro zemní soupravy osazení do terénu a do vozovky</t>
  </si>
  <si>
    <t>1411357909</t>
  </si>
  <si>
    <t>72225314R</t>
  </si>
  <si>
    <t>hadicové rychlospojky bajonetové typ A</t>
  </si>
  <si>
    <t>-1011445226</t>
  </si>
  <si>
    <t>892271111</t>
  </si>
  <si>
    <t>Tlakové zkoušky vodou na potrubí DN 100 nebo 125</t>
  </si>
  <si>
    <t>-2115944454</t>
  </si>
  <si>
    <t>-1313481229</t>
  </si>
  <si>
    <t xml:space="preserve">3  " kalník, vzdušník dle D.1.26</t>
  </si>
  <si>
    <t>-1774876840</t>
  </si>
  <si>
    <t>-1165144782</t>
  </si>
  <si>
    <t>-1305488041</t>
  </si>
  <si>
    <t>2066916929</t>
  </si>
  <si>
    <t>-155398795</t>
  </si>
  <si>
    <t>-53818327</t>
  </si>
  <si>
    <t>3 "DN 110"</t>
  </si>
  <si>
    <t>-2122819572</t>
  </si>
  <si>
    <t>899713112</t>
  </si>
  <si>
    <t xml:space="preserve">Identifikační tabulky na vodovodních a kanalizačních řadech </t>
  </si>
  <si>
    <t>-1753056808</t>
  </si>
  <si>
    <t>899721111</t>
  </si>
  <si>
    <t>Signalizační vodič na potrubí DN do 150 mm</t>
  </si>
  <si>
    <t>2046774319</t>
  </si>
  <si>
    <t>2x CY 4mm2</t>
  </si>
  <si>
    <t>(PE_110+10)*2</t>
  </si>
  <si>
    <t>-677348621</t>
  </si>
  <si>
    <t>výstražná fólie šedá</t>
  </si>
  <si>
    <t>899911123</t>
  </si>
  <si>
    <t>Kluzné objímky (pojízdná sedla) pro zasunutí potrubí do chráničky výšky 41 mm vnějšího průměru potrubí do 256 mm</t>
  </si>
  <si>
    <t>-1491263315</t>
  </si>
  <si>
    <t>899913142</t>
  </si>
  <si>
    <t>Koncové uzavírací manžety chrániček DN potrubí x DN chráničky DN 100 x 200</t>
  </si>
  <si>
    <t>-2012568496</t>
  </si>
  <si>
    <t>89991411R</t>
  </si>
  <si>
    <t>Montáž chráničky v otevřeném výkopu vnějšího průměru D 219 x 10 mm, včetně nasunutí sekce potrubí</t>
  </si>
  <si>
    <t>-943048501</t>
  </si>
  <si>
    <t>1296792935</t>
  </si>
  <si>
    <t xml:space="preserve">mk  " řez místní kom.</t>
  </si>
  <si>
    <t>1376609904</t>
  </si>
  <si>
    <t xml:space="preserve">mk*2   " řez místní komunikací, 2x tl.50mm.- souběh</t>
  </si>
  <si>
    <t>-644999755</t>
  </si>
  <si>
    <t>kk " ložná vrstva krajské komunikace - tl. 100mm - souběh</t>
  </si>
  <si>
    <t>-153707231</t>
  </si>
  <si>
    <t>380080445</t>
  </si>
  <si>
    <t>919794441</t>
  </si>
  <si>
    <t>Úprava ploch kolem hydrantů, šoupat, kanalizačních poklopů a mříží, sloupů apod. v živičných krytech jakékoliv tloušťky, jednotlivě v půdorysné ploše do 2 m2</t>
  </si>
  <si>
    <t>426318059</t>
  </si>
  <si>
    <t xml:space="preserve"> 8 "žs+žb   poklopy v živičném povrchu</t>
  </si>
  <si>
    <t>997221551R</t>
  </si>
  <si>
    <t>Vodorovná doprava suti bez naložení, ale se složením a s hrubým urovnáním ze sypkých materiálů, na vzdálenost do 1 km</t>
  </si>
  <si>
    <t>1947276637</t>
  </si>
  <si>
    <t>-738558517</t>
  </si>
  <si>
    <t xml:space="preserve">32,425+64,35+121,691   "živice</t>
  </si>
  <si>
    <t>-1867091935</t>
  </si>
  <si>
    <t xml:space="preserve">180,775+145,58  "podklad -štěrkodrť </t>
  </si>
  <si>
    <t>997221561R</t>
  </si>
  <si>
    <t>Vodorovná doprava suti bez naložení, ale se složením a s hrubým urovnáním z kusových materiálů, na vzdálenost do 1 km</t>
  </si>
  <si>
    <t>-1895261769</t>
  </si>
  <si>
    <t xml:space="preserve">182,813  "beton</t>
  </si>
  <si>
    <t>-957602578</t>
  </si>
  <si>
    <t>998276101</t>
  </si>
  <si>
    <t>Přesun hmot pro trubní vedení hloubené z trub z plastických hmot nebo sklolaminátových pro vodovody nebo kanalizace v otevřeném výkopu dopravní vzdálenost do 15 m</t>
  </si>
  <si>
    <t>937137477</t>
  </si>
  <si>
    <t>03 - PS 03.1 - Strojně technologická část</t>
  </si>
  <si>
    <t xml:space="preserve">    724 - Strojní vybavení</t>
  </si>
  <si>
    <t xml:space="preserve">    35-M - Montáž čerpadel, kompr.a vodoh.zař.</t>
  </si>
  <si>
    <t>34212311R</t>
  </si>
  <si>
    <t>Čerpací šachta ze sklolaminátu (GFK) tl. 37mm, DN 2400mm, hloubka 3650mm, samonosná, odolná HPV (dodávka + montáž)</t>
  </si>
  <si>
    <t>1394855537</t>
  </si>
  <si>
    <t xml:space="preserve">Poznámka k položce:_x000d_
ref.: STRATE AWLIFT – šachta 2000 _x000d_
Prefabrikovaná šachta ze sklolaminátu (GFK)_x000d_
</t>
  </si>
  <si>
    <t xml:space="preserve">1  "šachta dle TP - samonosná a odolná HPV , ref. STRATE AWLIFT – šachta 2000 </t>
  </si>
  <si>
    <t>724</t>
  </si>
  <si>
    <t>Strojní vybavení</t>
  </si>
  <si>
    <t>724411102R</t>
  </si>
  <si>
    <t>Rozvaděč a Kompresor pro ČSOV II - dodávka a montáž</t>
  </si>
  <si>
    <t>soubor</t>
  </si>
  <si>
    <t>254711549</t>
  </si>
  <si>
    <t xml:space="preserve">Poznámka k položce:_x000d_
ref.:  _x000d_
- Ovládací a řídící rozvaděč ED 2x4,00 kW, DA (start přímý), 2DFMaster, 800x1000x300mm, _x000d_
IP 43_x000d_
-Kalové čerpadlo K 2 S_x000d_
s namontovaným kabelovým, plovákovým spínačem_x000d_
-Magneticko- indukční průtokoměr SITRANS F M 5100 W s převodníkem MAG 5000_x000d_
DN 100 _x000d_
</t>
  </si>
  <si>
    <t>35-M</t>
  </si>
  <si>
    <t>Montáž čerpadel, kompr.a vodoh.zař.</t>
  </si>
  <si>
    <t>35039000R</t>
  </si>
  <si>
    <t>Montáž a dodávka technologie ČSOV II</t>
  </si>
  <si>
    <t>1742154809</t>
  </si>
  <si>
    <t>Poznámka k položce:_x000d_
ref.: Přečerpávací stanice STRATE AWALIFT 0/2 _x000d_
230/400 V – 50 Hz – 4,00 kW – 3000 ot. /min – IP 67_x000d_
– zatopitelné provedení_x000d_
včetně potrubí</t>
  </si>
  <si>
    <t>04 - PS 03.2 - Elektrotechnologická část</t>
  </si>
  <si>
    <t xml:space="preserve">    0 - Dodavatel nebude tento PS naceňovat - Dodávka objednatele</t>
  </si>
  <si>
    <t xml:space="preserve">    1 - C21M - Elektromontáže - Elektroinstalace</t>
  </si>
  <si>
    <t xml:space="preserve">    2 - Materiály</t>
  </si>
  <si>
    <t xml:space="preserve">    3 - Revize a další nezařazené práce</t>
  </si>
  <si>
    <t>Dodavatel nebude tento PS naceňovat - Dodávka objednatele</t>
  </si>
  <si>
    <t>C21M - Elektromontáže - Elektroinstalace</t>
  </si>
  <si>
    <t>210010022</t>
  </si>
  <si>
    <t>trubka tuhá el.inst.z PVC D=25mm (PU)</t>
  </si>
  <si>
    <t>-515428045</t>
  </si>
  <si>
    <t>210010351</t>
  </si>
  <si>
    <t>rozvodka krabicova IP54</t>
  </si>
  <si>
    <t>ks</t>
  </si>
  <si>
    <t>1515043110</t>
  </si>
  <si>
    <t>210100001</t>
  </si>
  <si>
    <t>ukonč.vod.v rozv.vč.zap.a konc.do 2.5mm2</t>
  </si>
  <si>
    <t>328993888</t>
  </si>
  <si>
    <t>210100003</t>
  </si>
  <si>
    <t>ukonč.vod.v rozv.vč.zap.a konc.do 16mm2</t>
  </si>
  <si>
    <t>-585964645</t>
  </si>
  <si>
    <t>210110001</t>
  </si>
  <si>
    <t>spínač nástěnný prostředí vlhké - řazení 1</t>
  </si>
  <si>
    <t>19249157</t>
  </si>
  <si>
    <t>210111062</t>
  </si>
  <si>
    <t>zásuvka nástěnná kombinovaná vč.zap.16A 400V/5p + 230V</t>
  </si>
  <si>
    <t>1804036957</t>
  </si>
  <si>
    <t>210190121</t>
  </si>
  <si>
    <t>montáž rozvaděče 02RM1</t>
  </si>
  <si>
    <t>-2064286976</t>
  </si>
  <si>
    <t>210201073</t>
  </si>
  <si>
    <t>svítidlo zářivkové průmyslové stropní přisazené 2 zdroje+kryt</t>
  </si>
  <si>
    <t>-882877927</t>
  </si>
  <si>
    <t>210220021</t>
  </si>
  <si>
    <t>uzemnění ČSOV 2</t>
  </si>
  <si>
    <t>803534257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</si>
  <si>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</si>
  <si>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</si>
  <si>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-957061416</t>
  </si>
  <si>
    <t>210220451</t>
  </si>
  <si>
    <t>pospojování ČSOV 2</t>
  </si>
  <si>
    <t>-1198381042</t>
  </si>
  <si>
    <t>210810005</t>
  </si>
  <si>
    <t>Montáž izolovaných kabelů měděných do 1 kV bez ukončení plných a kulatých (CYKY, CHKE-R,...) uložených volně nebo v liště počtu a průřezu žil 3x1,5 až 6 mm2</t>
  </si>
  <si>
    <t>-483149256</t>
  </si>
  <si>
    <t>210810014</t>
  </si>
  <si>
    <t>Montáž izolovaných kabelů měděných do 1 kV bez ukončení plných a kulatých (CYKY, CHKE-R,...) uložených volně nebo v liště počtu a průřezu žil 4x16 mm2</t>
  </si>
  <si>
    <t>-2016677864</t>
  </si>
  <si>
    <t>210810015</t>
  </si>
  <si>
    <t>Montáž izolovaných kabelů měděných do 1 kV bez ukončení plných a kulatých (CYKY, CHKE-R,...) uložených volně nebo v liště počtu a průřezu žil 5x1,5 až 2,5 mm2</t>
  </si>
  <si>
    <t>731510139</t>
  </si>
  <si>
    <t>210810016</t>
  </si>
  <si>
    <t>1413745638</t>
  </si>
  <si>
    <t>210810032</t>
  </si>
  <si>
    <t>Kabel v dodávce motoru, ponorného spínače (VU)</t>
  </si>
  <si>
    <t>-508305726</t>
  </si>
  <si>
    <t>210860201</t>
  </si>
  <si>
    <t>JYTY 2x1mm s Al laminovanou folií (VU)</t>
  </si>
  <si>
    <t>-75906213</t>
  </si>
  <si>
    <t>210860202</t>
  </si>
  <si>
    <t>JYTY 4x1mm s Al laminovanou folií (VU)</t>
  </si>
  <si>
    <t>-170095548</t>
  </si>
  <si>
    <t>210950201</t>
  </si>
  <si>
    <t>Ostatní práce při montáži vodičů, šňůr a kabelů Příplatek k cenám za zatahování kabelů do tvárnicových tras s komorami nebo do kolektorů hmotnosti kabelů do 0,75 kg</t>
  </si>
  <si>
    <t>1186852874</t>
  </si>
  <si>
    <t>210999001</t>
  </si>
  <si>
    <t>montáž - zapojení motoru, vč.měření proudu a nastavení v rozvaděči</t>
  </si>
  <si>
    <t>-207696186</t>
  </si>
  <si>
    <t>210999002</t>
  </si>
  <si>
    <t>montáž - zapojení ventilátoru - dodávka technologie</t>
  </si>
  <si>
    <t>-595988268</t>
  </si>
  <si>
    <t>210999003</t>
  </si>
  <si>
    <t>montáž - zapojení koncového spínače</t>
  </si>
  <si>
    <t>1618356589</t>
  </si>
  <si>
    <t>210999010</t>
  </si>
  <si>
    <t>montáž - zapojení tlakového ponorného snímače</t>
  </si>
  <si>
    <t>1353420737</t>
  </si>
  <si>
    <t>210999020</t>
  </si>
  <si>
    <t>montáž - zapojení indukčního průtokoměru</t>
  </si>
  <si>
    <t>595823622</t>
  </si>
  <si>
    <t>210999021</t>
  </si>
  <si>
    <t>kalibrace a ověření úředního měřidla včetně protokolu</t>
  </si>
  <si>
    <t>-1222783703</t>
  </si>
  <si>
    <t>210999050</t>
  </si>
  <si>
    <t>montáž - zapojení a zprovoznění MaR</t>
  </si>
  <si>
    <t>-238233449</t>
  </si>
  <si>
    <t>Materiály</t>
  </si>
  <si>
    <t>218</t>
  </si>
  <si>
    <t>trubka tuhá instal. z PVC D=25mm</t>
  </si>
  <si>
    <t>277114922</t>
  </si>
  <si>
    <t>351</t>
  </si>
  <si>
    <t>plastová krabice se svorkovnicí, IP54 (5x2,5)</t>
  </si>
  <si>
    <t>-504581665</t>
  </si>
  <si>
    <t>710</t>
  </si>
  <si>
    <t>spínač PH ř.1 do vlhka</t>
  </si>
  <si>
    <t>-591549880</t>
  </si>
  <si>
    <t>780</t>
  </si>
  <si>
    <t>zásuvka kombinovaná 400V/16A/5p + 230V/16A, do vlhka</t>
  </si>
  <si>
    <t>-345316264</t>
  </si>
  <si>
    <t>1400</t>
  </si>
  <si>
    <t>materiál pro uzemnění ČSOV 2</t>
  </si>
  <si>
    <t>-36927400</t>
  </si>
  <si>
    <t>1404</t>
  </si>
  <si>
    <t>FeZn R=10mm</t>
  </si>
  <si>
    <t>-1801532417</t>
  </si>
  <si>
    <t>1500</t>
  </si>
  <si>
    <t>materiál pro pospojování ČSOV 2</t>
  </si>
  <si>
    <t>734115569</t>
  </si>
  <si>
    <t>2781</t>
  </si>
  <si>
    <t>JYTY 2x1mm2</t>
  </si>
  <si>
    <t>-1719837799</t>
  </si>
  <si>
    <t>2784</t>
  </si>
  <si>
    <t>JYTY 4x1mm2</t>
  </si>
  <si>
    <t>497764348</t>
  </si>
  <si>
    <t>2914</t>
  </si>
  <si>
    <t>CYKY-J 3x1.5mm2</t>
  </si>
  <si>
    <t>1188356421</t>
  </si>
  <si>
    <t>2914.1</t>
  </si>
  <si>
    <t>CYKY-O 3x1.5mm2</t>
  </si>
  <si>
    <t>-880540289</t>
  </si>
  <si>
    <t>2945</t>
  </si>
  <si>
    <t>CYKY-J 4x16mm2</t>
  </si>
  <si>
    <t>-467220186</t>
  </si>
  <si>
    <t>2960</t>
  </si>
  <si>
    <t>CYKY-J 5x1.5mm2</t>
  </si>
  <si>
    <t>915756705</t>
  </si>
  <si>
    <t>2961</t>
  </si>
  <si>
    <t>CYKY-J 5x2.5mm2</t>
  </si>
  <si>
    <t>-1745434046</t>
  </si>
  <si>
    <t>34801</t>
  </si>
  <si>
    <t>A - svítidlo zářivkové 2x24W s krytem, IP66, EP, vč.zdrojů</t>
  </si>
  <si>
    <t>1782749788</t>
  </si>
  <si>
    <t>35701</t>
  </si>
  <si>
    <t>rozvaděč 02RM1 - viz výkres č. D.3.1.3</t>
  </si>
  <si>
    <t>2138607045</t>
  </si>
  <si>
    <t>90002</t>
  </si>
  <si>
    <t>dveřní magnetický koncový spínač pro MaR (spíná při otevření)</t>
  </si>
  <si>
    <t>-304795599</t>
  </si>
  <si>
    <t>90003</t>
  </si>
  <si>
    <t>dveřní magnetický koncový spínač 230V/2A pro ventilátor (spíná při otevření)</t>
  </si>
  <si>
    <t>1787180281</t>
  </si>
  <si>
    <t>90010</t>
  </si>
  <si>
    <t>tlakový ponorný snímač výšky hladiny (0-4m), přesnost 0,25%, IP68, 4-20mA</t>
  </si>
  <si>
    <t>-421348138</t>
  </si>
  <si>
    <t>90011</t>
  </si>
  <si>
    <t>PUR kabel</t>
  </si>
  <si>
    <t>-693885854</t>
  </si>
  <si>
    <t>90012</t>
  </si>
  <si>
    <t>držák ponorného snímače hladiny</t>
  </si>
  <si>
    <t>-1014266135</t>
  </si>
  <si>
    <t>90020</t>
  </si>
  <si>
    <t>indukční průtokoměr : snímač+vyhodnocovací jednotka (převodník), kabel 10m, oddělené provedení</t>
  </si>
  <si>
    <t>-1091866739</t>
  </si>
  <si>
    <t>Pol3</t>
  </si>
  <si>
    <t>Podružný materiál</t>
  </si>
  <si>
    <t>1537680934</t>
  </si>
  <si>
    <t>Pol4</t>
  </si>
  <si>
    <t>Prořez (m, kg)</t>
  </si>
  <si>
    <t>963781256</t>
  </si>
  <si>
    <t>Revize a další nezařazené práce</t>
  </si>
  <si>
    <t>00001</t>
  </si>
  <si>
    <t>Výchozí revize elektro</t>
  </si>
  <si>
    <t>-511462675</t>
  </si>
  <si>
    <t>00002</t>
  </si>
  <si>
    <t>Koordinace prací s investorem a generálním dodavatelem stavby</t>
  </si>
  <si>
    <t>131287124</t>
  </si>
  <si>
    <t>00003</t>
  </si>
  <si>
    <t>Zhotovení prostupů pro kabely, zednické práce pro elektro</t>
  </si>
  <si>
    <t>710808195</t>
  </si>
  <si>
    <t>00004</t>
  </si>
  <si>
    <t>Projektová dokumentace pro realizaci stavby</t>
  </si>
  <si>
    <t>-804322830</t>
  </si>
  <si>
    <t>00005</t>
  </si>
  <si>
    <t>Zajištění podkladů a zákres změn pro dokumentaci skutečného provedení</t>
  </si>
  <si>
    <t>-1346429157</t>
  </si>
  <si>
    <t>00006</t>
  </si>
  <si>
    <t>Dokumentace skutečného provedení stavby</t>
  </si>
  <si>
    <t>-1182118817</t>
  </si>
  <si>
    <t>00007</t>
  </si>
  <si>
    <t>Režijní náklady</t>
  </si>
  <si>
    <t>346562083</t>
  </si>
  <si>
    <t>00008</t>
  </si>
  <si>
    <t>Náklady na dopravu</t>
  </si>
  <si>
    <t>1095802527</t>
  </si>
  <si>
    <t>05 - PS 03.3 - Systém řízení technologického procesu</t>
  </si>
  <si>
    <t xml:space="preserve">    1 - C21M - Elektromontáže - SŘTP</t>
  </si>
  <si>
    <t>C21M - Elektromontáže - SŘTP</t>
  </si>
  <si>
    <t>montáž - panelmetru do rozvaděče 02RM1</t>
  </si>
  <si>
    <t>707308621</t>
  </si>
  <si>
    <t>montáž - zapojení telemetrické stanice</t>
  </si>
  <si>
    <t>29201637</t>
  </si>
  <si>
    <t>montáž - programování telemetrické stanice</t>
  </si>
  <si>
    <t>-969461785</t>
  </si>
  <si>
    <t>210999030</t>
  </si>
  <si>
    <t>montáž - zapojení a zprovoznění SŘTP a přenosu dat</t>
  </si>
  <si>
    <t>-1629930669</t>
  </si>
  <si>
    <t>210999040</t>
  </si>
  <si>
    <t>montáž - zakomponování nového klienta do dispečinku provozovatele (cca 20 hodin)</t>
  </si>
  <si>
    <t>789829247</t>
  </si>
  <si>
    <t>panelmetr (Minimální požadavky : 2-AV 4-20mA, 4 relé, barevný displej) - montáž do dveří rozvaděče 02RM1</t>
  </si>
  <si>
    <t>354059287</t>
  </si>
  <si>
    <t>telemetrická stanice (Minimální požadavky : 8-DI, 2-AI, 8-DO, GSM/GPRS, SIM, pevná IP adresa) montáž ro rozvaděče 02RM1</t>
  </si>
  <si>
    <t>-1976523841</t>
  </si>
  <si>
    <t>90021</t>
  </si>
  <si>
    <t>zálohovaný napájecí zdroj 12VDC+24VDC - montáž do rozvaděče 02RM1</t>
  </si>
  <si>
    <t>-1439778564</t>
  </si>
  <si>
    <t>90022</t>
  </si>
  <si>
    <t>software pro MaR</t>
  </si>
  <si>
    <t>1332801395</t>
  </si>
  <si>
    <t>397998677</t>
  </si>
  <si>
    <t>1764376703</t>
  </si>
  <si>
    <t>487331715</t>
  </si>
  <si>
    <t>-292639041</t>
  </si>
  <si>
    <t>-370667915</t>
  </si>
  <si>
    <t>1546389318</t>
  </si>
  <si>
    <t>78,104</t>
  </si>
  <si>
    <t>vykopaná zemina</t>
  </si>
  <si>
    <t>18,81</t>
  </si>
  <si>
    <t>04 - SO 04 - Kanalizace, Bourání ČOV u Okálů</t>
  </si>
  <si>
    <t xml:space="preserve">    9 - Ostatní konstrukce a práce, bourání</t>
  </si>
  <si>
    <t>113106187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</si>
  <si>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</si>
  <si>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480223561</t>
  </si>
  <si>
    <t xml:space="preserve">9*9 "zámková dlažba </t>
  </si>
  <si>
    <t>-392187834</t>
  </si>
  <si>
    <t>132201203</t>
  </si>
  <si>
    <t>Hloubení zapažených i nezapažených rýh šířky přes 600 do 2 000 mm s urovnáním dna do předepsaného profilu a spádu v hornině tř. 3 přes 1 000 do 5 000 m3</t>
  </si>
  <si>
    <t>-1777706012</t>
  </si>
  <si>
    <t xml:space="preserve">(4,9+3,65)*2*1*1,1  "obkopání objektu</t>
  </si>
  <si>
    <t>711827479</t>
  </si>
  <si>
    <t>1967197483</t>
  </si>
  <si>
    <t>v+z " naložení výkopku na mezideponii</t>
  </si>
  <si>
    <t>434074110</t>
  </si>
  <si>
    <t>v "zpětný zásyp</t>
  </si>
  <si>
    <t>3*4,3*3,21+4,9*3,65*1 " zásyp rušené ČOV</t>
  </si>
  <si>
    <t>181301103</t>
  </si>
  <si>
    <t>Rozprostření a urovnání ornice v rovině nebo ve svahu sklonu do 1:5 při souvislé ploše do 500 m2, tl. vrstvy přes 150 do 200 mm</t>
  </si>
  <si>
    <t>506890391</t>
  </si>
  <si>
    <t>ornice tl. 200mm</t>
  </si>
  <si>
    <t xml:space="preserve">9,6*9,4  "plocha stavby </t>
  </si>
  <si>
    <t>1650633160</t>
  </si>
  <si>
    <t>183405211</t>
  </si>
  <si>
    <t>Výsev trávníku hydroosevem na ornici</t>
  </si>
  <si>
    <t>-1381654622</t>
  </si>
  <si>
    <t>osivo směs travní krajinná - technická</t>
  </si>
  <si>
    <t>-666640856</t>
  </si>
  <si>
    <t>90,24*0,015 'Přepočtené koeficientem množství</t>
  </si>
  <si>
    <t>-1243504048</t>
  </si>
  <si>
    <t>830391811</t>
  </si>
  <si>
    <t>Bourání stávajícího potrubí z kameninových trub v otevřeném výkopu DN přes 250 do 400</t>
  </si>
  <si>
    <t>952381832</t>
  </si>
  <si>
    <t>9 "stávající propojovací potrubí DN300</t>
  </si>
  <si>
    <t>890211851</t>
  </si>
  <si>
    <t>Bourání šachet strojně velikosti obestavěného prostoru do 1,5 m3 z prostého betonu</t>
  </si>
  <si>
    <t>271973508</t>
  </si>
  <si>
    <t>(pi*0,6*0,6*0,7) "rušená šachta</t>
  </si>
  <si>
    <t>899102211</t>
  </si>
  <si>
    <t>Demontáž poklopů litinových a ocelových včetně rámů, hmotnosti jednotlivě přes 50 do 100 Kg</t>
  </si>
  <si>
    <t>-1894086183</t>
  </si>
  <si>
    <t>Ostatní konstrukce a práce, bourání</t>
  </si>
  <si>
    <t>962052211</t>
  </si>
  <si>
    <t>Bourání zdiva železobetonového nadzákladového, objemu přes 1 m3</t>
  </si>
  <si>
    <t>1792476848</t>
  </si>
  <si>
    <t xml:space="preserve">(4,9+3,6)*2*0,3*1  "obvodové zdivo</t>
  </si>
  <si>
    <t>3,6*0,25*1 " příčka</t>
  </si>
  <si>
    <t>963051113</t>
  </si>
  <si>
    <t>Bourání železobetonových stropů deskových, tl. přes 80 mm</t>
  </si>
  <si>
    <t>-1354363555</t>
  </si>
  <si>
    <t xml:space="preserve">4,9*3,6*0,15  "strop akumulace</t>
  </si>
  <si>
    <t>963053935</t>
  </si>
  <si>
    <t>Bourání železobetonových monolitických schodišťových ramen zazděných oboustranně</t>
  </si>
  <si>
    <t>-556910287</t>
  </si>
  <si>
    <t>1,5*1,4</t>
  </si>
  <si>
    <t>997221551R.1</t>
  </si>
  <si>
    <t>1249506750</t>
  </si>
  <si>
    <t>-1257083059</t>
  </si>
  <si>
    <t xml:space="preserve">47,385  "podklad -štěrkodrť </t>
  </si>
  <si>
    <t>1646504411</t>
  </si>
  <si>
    <t xml:space="preserve">21,506  "beton</t>
  </si>
  <si>
    <t>-1900013759</t>
  </si>
  <si>
    <t>767996801</t>
  </si>
  <si>
    <t>Demontáž ostatních zámečnických konstrukcí o hmotnosti jednotlivých dílů rozebráním do 50 kg</t>
  </si>
  <si>
    <t>-1568241954</t>
  </si>
  <si>
    <t>Prvky technologie komor</t>
  </si>
  <si>
    <t>750</t>
  </si>
  <si>
    <t>-1557942312</t>
  </si>
  <si>
    <t>KT_150</t>
  </si>
  <si>
    <t>kameninová trouba DN 150</t>
  </si>
  <si>
    <t>786,92</t>
  </si>
  <si>
    <t>339</t>
  </si>
  <si>
    <t>zeleň - ornice tl. 100mm</t>
  </si>
  <si>
    <t>447,92</t>
  </si>
  <si>
    <t>1871,046</t>
  </si>
  <si>
    <t>1398,894</t>
  </si>
  <si>
    <t>472,152</t>
  </si>
  <si>
    <t>118,038</t>
  </si>
  <si>
    <t>05 - SO 05 - Přípojky</t>
  </si>
  <si>
    <t>354,114</t>
  </si>
  <si>
    <t>1531381049</t>
  </si>
  <si>
    <t>1,0*mk "místní komunikace"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</si>
  <si>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</si>
  <si>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</si>
  <si>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1433968440</t>
  </si>
  <si>
    <t>2111748502</t>
  </si>
  <si>
    <t>(1,0+0,3*2)*mk "místní komunikace"</t>
  </si>
  <si>
    <t>67904514</t>
  </si>
  <si>
    <t>-455668992</t>
  </si>
  <si>
    <t>v*0,1 "odhad 10%"</t>
  </si>
  <si>
    <t>132101201</t>
  </si>
  <si>
    <t>Hloubení zapažených i nezapažených rýh šířky přes 600 do 2 000 mm s urovnáním dna do předepsaného profilu a spádu v horninách tř. 1 a 2 do 100 m3</t>
  </si>
  <si>
    <t>-544484509</t>
  </si>
  <si>
    <t>132201201</t>
  </si>
  <si>
    <t>Hloubení zapažených i nezapažených rýh šířky přes 600 do 2 000 mm s urovnáním dna do předepsaného profilu a spádu v hornině tř. 3 do 100 m3</t>
  </si>
  <si>
    <t>785268533</t>
  </si>
  <si>
    <t>1,0*KT_150*2,7</t>
  </si>
  <si>
    <t>-1,0*mk*0,55 "místní komunikace - asfalt"</t>
  </si>
  <si>
    <t>-835037994</t>
  </si>
  <si>
    <t>132301201</t>
  </si>
  <si>
    <t>Hloubení zapažených i nezapažených rýh šířky přes 600 do 2 000 mm s urovnáním dna do předepsaného profilu a spádu v hornině tř. 4 do 100 m3</t>
  </si>
  <si>
    <t>113972748</t>
  </si>
  <si>
    <t>2113549775</t>
  </si>
  <si>
    <t>-415214271</t>
  </si>
  <si>
    <t>KT_150*2,7*2</t>
  </si>
  <si>
    <t>26578466</t>
  </si>
  <si>
    <t>-2069600370</t>
  </si>
  <si>
    <t>1714139057</t>
  </si>
  <si>
    <t>1778798380</t>
  </si>
  <si>
    <t>635203512</t>
  </si>
  <si>
    <t>-1836326832</t>
  </si>
  <si>
    <t>869841848</t>
  </si>
  <si>
    <t>472,152*1,6 'Přepočtené koeficientem množství</t>
  </si>
  <si>
    <t>35448481</t>
  </si>
  <si>
    <t>-2087682243</t>
  </si>
  <si>
    <t xml:space="preserve">1,0*KT_150*0,45 </t>
  </si>
  <si>
    <t>-2081273728</t>
  </si>
  <si>
    <t>354,114*1,8 'Přepočtené koeficientem množství</t>
  </si>
  <si>
    <t>1741405750</t>
  </si>
  <si>
    <t>-210001949</t>
  </si>
  <si>
    <t>tráva, nepolodná půda - ornice tl. 100mm</t>
  </si>
  <si>
    <t>1,0*(KT_150-mk)</t>
  </si>
  <si>
    <t>-559719257</t>
  </si>
  <si>
    <t>447,92*0,015 'Přepočtené koeficientem množství</t>
  </si>
  <si>
    <t>1655777176</t>
  </si>
  <si>
    <t>-1039573888</t>
  </si>
  <si>
    <t>559434122</t>
  </si>
  <si>
    <t>-159450803</t>
  </si>
  <si>
    <t>1659969401</t>
  </si>
  <si>
    <t>1,0*KT_150*0,15</t>
  </si>
  <si>
    <t>-249180176</t>
  </si>
  <si>
    <t>-941058023</t>
  </si>
  <si>
    <t>403918103</t>
  </si>
  <si>
    <t>-7313644</t>
  </si>
  <si>
    <t>86366842</t>
  </si>
  <si>
    <t>831312121</t>
  </si>
  <si>
    <t>Montáž potrubí z trub kameninových hrdlových s integrovaným těsněním v otevřeném výkopu ve sklonu do 20 % DN 150</t>
  </si>
  <si>
    <t>-1423970827</t>
  </si>
  <si>
    <t>736,92+50</t>
  </si>
  <si>
    <t>59710651</t>
  </si>
  <si>
    <t>trouba kameninová glazovaná DN 150mm L1,25m spojovací systém F</t>
  </si>
  <si>
    <t>1971834307</t>
  </si>
  <si>
    <t>786,92*1,015 'Přepočtené koeficientem množství</t>
  </si>
  <si>
    <t>-49186259</t>
  </si>
  <si>
    <t>59711852</t>
  </si>
  <si>
    <t>ucpávka kameninová glazovaná DN 150mm spojovací systém F</t>
  </si>
  <si>
    <t>1700610128</t>
  </si>
  <si>
    <t>552514811</t>
  </si>
  <si>
    <t>pryžový U-kroužek (přechod PVC/kamenina) DN 150</t>
  </si>
  <si>
    <t>2130753546</t>
  </si>
  <si>
    <t>59711870</t>
  </si>
  <si>
    <t>vložka kameninová glazovaná šachtová DN150mm spojovací systém F</t>
  </si>
  <si>
    <t>651878733</t>
  </si>
  <si>
    <t>59714001</t>
  </si>
  <si>
    <t xml:space="preserve">žlab kameninový 180°  DN 150 dl 1m</t>
  </si>
  <si>
    <t>1025068338</t>
  </si>
  <si>
    <t>837361221</t>
  </si>
  <si>
    <t>Montáž kameninových tvarovek na potrubí z trub kameninových v otevřeném výkopu s integrovaným těsněním odbočných DN 250</t>
  </si>
  <si>
    <t>-1771187943</t>
  </si>
  <si>
    <t>59711760</t>
  </si>
  <si>
    <t>odbočka kameninová glazovaná jednoduchá kolmá DN 250/150 L50cm spojovací systém C/F tř.160/-</t>
  </si>
  <si>
    <t>1426714864</t>
  </si>
  <si>
    <t>-1804677292</t>
  </si>
  <si>
    <t>-510771035</t>
  </si>
  <si>
    <t>Krytí potrubí výstražnou fólií z PVC šířky 25 cm</t>
  </si>
  <si>
    <t>-949711600</t>
  </si>
  <si>
    <t>1210782850</t>
  </si>
  <si>
    <t>-1482531095</t>
  </si>
  <si>
    <t>3,0*113</t>
  </si>
  <si>
    <t>1673830995</t>
  </si>
  <si>
    <t>-174909100</t>
  </si>
  <si>
    <t>254,25+69,427</t>
  </si>
  <si>
    <t>278223264</t>
  </si>
  <si>
    <t>33,222</t>
  </si>
  <si>
    <t>-1037087380</t>
  </si>
  <si>
    <t>33,222+69,427</t>
  </si>
  <si>
    <t>-1765433979</t>
  </si>
  <si>
    <t>254,25</t>
  </si>
  <si>
    <t>2004979093</t>
  </si>
  <si>
    <t>6,6</t>
  </si>
  <si>
    <t>47,5</t>
  </si>
  <si>
    <t>207,9</t>
  </si>
  <si>
    <t>967,007</t>
  </si>
  <si>
    <t>236</t>
  </si>
  <si>
    <t>06 - SO 10 - Stoka 3S-2X</t>
  </si>
  <si>
    <t>751,298</t>
  </si>
  <si>
    <t>215,709</t>
  </si>
  <si>
    <t>40,013</t>
  </si>
  <si>
    <t>130,765</t>
  </si>
  <si>
    <t>45,5</t>
  </si>
  <si>
    <t>-727070847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</si>
  <si>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</si>
  <si>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</si>
  <si>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-1613706748</t>
  </si>
  <si>
    <t>1962660113</t>
  </si>
  <si>
    <t>1351364347</t>
  </si>
  <si>
    <t>635765914</t>
  </si>
  <si>
    <t>1209052870</t>
  </si>
  <si>
    <t>1,2*9</t>
  </si>
  <si>
    <t>1715602262</t>
  </si>
  <si>
    <t>1,2*2</t>
  </si>
  <si>
    <t>-765279073</t>
  </si>
  <si>
    <t>1,2*4</t>
  </si>
  <si>
    <t>-1883407191</t>
  </si>
  <si>
    <t>-845998530</t>
  </si>
  <si>
    <t>1270852116</t>
  </si>
  <si>
    <t>1,0*1,5*(9+2+4+9)*1,2</t>
  </si>
  <si>
    <t>-407721549</t>
  </si>
  <si>
    <t>-1575110699</t>
  </si>
  <si>
    <t>1,1*KT_250*3,0 "stoky"</t>
  </si>
  <si>
    <t>1,1*(LT_250-PR_500)*3,0</t>
  </si>
  <si>
    <t>2,2*5*3,2*3 "start jáma</t>
  </si>
  <si>
    <t>2*2*3,2*3 "cíl jáma</t>
  </si>
  <si>
    <t>2,5*(2,5-1,1)*3,0*š "rozšíření pro šachty"</t>
  </si>
  <si>
    <t>1782049527</t>
  </si>
  <si>
    <t>1448727504</t>
  </si>
  <si>
    <t>-1828276618</t>
  </si>
  <si>
    <t>870143277</t>
  </si>
  <si>
    <t xml:space="preserve">9+19,5+17 </t>
  </si>
  <si>
    <t>-944892264</t>
  </si>
  <si>
    <t>KT_250*3,0*2 "stoky"</t>
  </si>
  <si>
    <t>(LT_250-PR_500)*3,0*2</t>
  </si>
  <si>
    <t>-859280687</t>
  </si>
  <si>
    <t>1658717892</t>
  </si>
  <si>
    <t>-2252062</t>
  </si>
  <si>
    <t>-1366361272</t>
  </si>
  <si>
    <t>-1003835613</t>
  </si>
  <si>
    <t>-1531937229</t>
  </si>
  <si>
    <t xml:space="preserve">PI*0,62*0,62*3,0*š  "vytlačený objem šachty DN 1000, tl. stěny 120mm"</t>
  </si>
  <si>
    <t>-1364488411</t>
  </si>
  <si>
    <t>215,709*1,6 'Přepočtené koeficientem množství</t>
  </si>
  <si>
    <t>-734159015</t>
  </si>
  <si>
    <t>-1233767306</t>
  </si>
  <si>
    <t>1,1*(LT_250-PR_500)*0,55</t>
  </si>
  <si>
    <t>-467221049</t>
  </si>
  <si>
    <t>130,765*1,8 'Přepočtené koeficientem množství</t>
  </si>
  <si>
    <t>438864537</t>
  </si>
  <si>
    <t>202112349</t>
  </si>
  <si>
    <t>1,1*(51+13+14+47+64)</t>
  </si>
  <si>
    <t>1458177591</t>
  </si>
  <si>
    <t>207,9*0,015 'Přepočtené koeficientem množství</t>
  </si>
  <si>
    <t>-970504131</t>
  </si>
  <si>
    <t>258322784</t>
  </si>
  <si>
    <t>271499615</t>
  </si>
  <si>
    <t>2105264764</t>
  </si>
  <si>
    <t>539867555</t>
  </si>
  <si>
    <t>-1104018357</t>
  </si>
  <si>
    <t>-1497939726</t>
  </si>
  <si>
    <t>868709658</t>
  </si>
  <si>
    <t>-779875359</t>
  </si>
  <si>
    <t>-2043193056</t>
  </si>
  <si>
    <t>-296946797</t>
  </si>
  <si>
    <t>2004085974</t>
  </si>
  <si>
    <t>-1420428</t>
  </si>
  <si>
    <t>290210352</t>
  </si>
  <si>
    <t>357913040</t>
  </si>
  <si>
    <t>875965648</t>
  </si>
  <si>
    <t>1085686683</t>
  </si>
  <si>
    <t>1714891203</t>
  </si>
  <si>
    <t>-1232595045</t>
  </si>
  <si>
    <t>1,1*6</t>
  </si>
  <si>
    <t>-882728353</t>
  </si>
  <si>
    <t>6,6*1,03 'Přepočtené koeficientem množství</t>
  </si>
  <si>
    <t>-496960070</t>
  </si>
  <si>
    <t>236 "stoka 3S-2X"</t>
  </si>
  <si>
    <t>572175627</t>
  </si>
  <si>
    <t>236*1,015 'Přepočtené koeficientem množství</t>
  </si>
  <si>
    <t>-538992180</t>
  </si>
  <si>
    <t>-941260461</t>
  </si>
  <si>
    <t>-1796298813</t>
  </si>
  <si>
    <t>-737345666</t>
  </si>
  <si>
    <t>52 "stoka 3S-2X"</t>
  </si>
  <si>
    <t>-788479107</t>
  </si>
  <si>
    <t>892381111</t>
  </si>
  <si>
    <t>Tlakové zkoušky vodou na potrubí DN 250, 300 nebo 350</t>
  </si>
  <si>
    <t>175264495</t>
  </si>
  <si>
    <t>1417263760</t>
  </si>
  <si>
    <t>-406045660</t>
  </si>
  <si>
    <t>-1143157197</t>
  </si>
  <si>
    <t>417680898</t>
  </si>
  <si>
    <t>1549357653</t>
  </si>
  <si>
    <t>-1290513794</t>
  </si>
  <si>
    <t>-460611339</t>
  </si>
  <si>
    <t>1001669164</t>
  </si>
  <si>
    <t>497613735</t>
  </si>
  <si>
    <t>-267089326</t>
  </si>
  <si>
    <t>8 "DN 250"</t>
  </si>
  <si>
    <t>-1559262732</t>
  </si>
  <si>
    <t>-1156117829</t>
  </si>
  <si>
    <t>954711005</t>
  </si>
  <si>
    <t>LT_250-pr_500</t>
  </si>
  <si>
    <t>-1469455305</t>
  </si>
  <si>
    <t>-585759274</t>
  </si>
  <si>
    <t>640203139</t>
  </si>
  <si>
    <t>1+13+3+30,5</t>
  </si>
  <si>
    <t>1728194581</t>
  </si>
  <si>
    <t>-1508937142</t>
  </si>
  <si>
    <t>39,188+1,122+10,336</t>
  </si>
  <si>
    <t>1465385422</t>
  </si>
  <si>
    <t>1,716+5,121</t>
  </si>
  <si>
    <t>-1026437771</t>
  </si>
  <si>
    <t>1,716</t>
  </si>
  <si>
    <t>-1837752083</t>
  </si>
  <si>
    <t>5,121+10,336</t>
  </si>
  <si>
    <t>-1531725971</t>
  </si>
  <si>
    <t>39,188+1,122</t>
  </si>
  <si>
    <t>-1965093172</t>
  </si>
  <si>
    <t>-943659780</t>
  </si>
  <si>
    <t>-912837020</t>
  </si>
  <si>
    <t>-1514837763</t>
  </si>
  <si>
    <t>07 - PS 01 - Kanalizace, Elektrostavební část ČS II, přípojka NN</t>
  </si>
  <si>
    <t xml:space="preserve">    741 - Elektroinstalace - silnoproud</t>
  </si>
  <si>
    <t xml:space="preserve">    46-M - Zemní práce při extr.mont.pracích</t>
  </si>
  <si>
    <t>741</t>
  </si>
  <si>
    <t>Elektroinstalace - silnoproud</t>
  </si>
  <si>
    <t>741110013</t>
  </si>
  <si>
    <t>Montáž trubek elektroinstalačních s nasunutím nebo našroubováním do krabic plastových tuhých, uložených volně, vnější Ø přes 35 mm</t>
  </si>
  <si>
    <t>-1602163193</t>
  </si>
  <si>
    <t>345713510</t>
  </si>
  <si>
    <t>trubka elektroinstalační ohebná dvouplášťová korugovaná D 41/50 mm, HDPE+LDPE</t>
  </si>
  <si>
    <t>541670810</t>
  </si>
  <si>
    <t>286551000</t>
  </si>
  <si>
    <t>manžeta chráničky vč. upínací pásky 32x63mm DN 25x50</t>
  </si>
  <si>
    <t>-1996442975</t>
  </si>
  <si>
    <t>741123224</t>
  </si>
  <si>
    <t>Montáž kabelů hliníkových bez ukončení uložených volně plných nebo laněných kulatých (AYKY) počtu a průřezu žil 4x16 mm2</t>
  </si>
  <si>
    <t>-1483557773</t>
  </si>
  <si>
    <t>34112316</t>
  </si>
  <si>
    <t>kabel silový s Al jádrem 1 kV 4x16mm2</t>
  </si>
  <si>
    <t>1890162133</t>
  </si>
  <si>
    <t>70*1,05 'Přepočtené koeficientem množství</t>
  </si>
  <si>
    <t>741132133</t>
  </si>
  <si>
    <t>Ukončení kabelů smršťovací záklopkou nebo páskou se zapojením bez letování, počtu a průřezu žil 4x16 mm2</t>
  </si>
  <si>
    <t>588426233</t>
  </si>
  <si>
    <t>10.068.545</t>
  </si>
  <si>
    <t xml:space="preserve">Hlava EN 4.1 pro pr.    6-  50</t>
  </si>
  <si>
    <t>KS</t>
  </si>
  <si>
    <t>-2126159755</t>
  </si>
  <si>
    <t>741210002</t>
  </si>
  <si>
    <t>Montáž rozvodnic oceloplechových nebo plastových bez zapojení vodičů běžných, hmotnosti do 50 kg</t>
  </si>
  <si>
    <t>751647810</t>
  </si>
  <si>
    <t>35711651</t>
  </si>
  <si>
    <t xml:space="preserve">rozvaděč elektroměrový plastový ER112/PVP7P  1x jednosazbový</t>
  </si>
  <si>
    <t>1495619926</t>
  </si>
  <si>
    <t>741320161</t>
  </si>
  <si>
    <t>Montáž jističů se zapojením vodičů třípólových nn do 25 A bez krytu</t>
  </si>
  <si>
    <t>-1894204070</t>
  </si>
  <si>
    <t>Poznámka k položce:_x000d_
osazení jističe v RE</t>
  </si>
  <si>
    <t>10.060.896</t>
  </si>
  <si>
    <t>Jistič 16B/3 PL7</t>
  </si>
  <si>
    <t>-1071281027</t>
  </si>
  <si>
    <t>Poznámka k položce:_x000d_
typ jističe v RE</t>
  </si>
  <si>
    <t>741410022</t>
  </si>
  <si>
    <t>Montáž uzemňovacího vedení s upevněním, propojením a připojením pomocí svorek v zemi s izolací spojů pásku průřezu do 120 mm2 v průmyslové výstavbě</t>
  </si>
  <si>
    <t>-693581172</t>
  </si>
  <si>
    <t>35442062</t>
  </si>
  <si>
    <t>pás zemnící 30x4mm FeZn, 1 kg = 1,05 m</t>
  </si>
  <si>
    <t>-1705413585</t>
  </si>
  <si>
    <t>35442037</t>
  </si>
  <si>
    <t>svorka uzemnění nerez křížová</t>
  </si>
  <si>
    <t>1129254826</t>
  </si>
  <si>
    <t>35442036</t>
  </si>
  <si>
    <t>svorka uzemnění nerez připojovací</t>
  </si>
  <si>
    <t>179877044</t>
  </si>
  <si>
    <t>741810001</t>
  </si>
  <si>
    <t>Zkoušky a prohlídky elektrických rozvodů a zařízení celková prohlídka a vyhotovení revizní zprávy pro objem montážních prací do 100 tis. Kč</t>
  </si>
  <si>
    <t>-753872662</t>
  </si>
  <si>
    <t>46-M</t>
  </si>
  <si>
    <t>Zemní práce při extr.mont.pracích</t>
  </si>
  <si>
    <t>460010022</t>
  </si>
  <si>
    <t>Vytyčení trasy vedení kabelového (podzemního) podél silnice</t>
  </si>
  <si>
    <t>km</t>
  </si>
  <si>
    <t>-1235687088</t>
  </si>
  <si>
    <t>460201603</t>
  </si>
  <si>
    <t>Hloubení nezapažených kabelových rýh strojně s přemístěním výkopku do vzdálenosti 3 m od okraje jámy nebo naložením na dopravní prostředek jakýchkoli rozměrů, v hornině třídy 3</t>
  </si>
  <si>
    <t>-1377083262</t>
  </si>
  <si>
    <t xml:space="preserve">70*0,5*1    "souběh s vodovodem</t>
  </si>
  <si>
    <t>460421281</t>
  </si>
  <si>
    <t>Kabelové lože včetně podsypu, zhutnění a urovnání povrchu z prohozeného výkopku tloušťky 5 cm nad kabel zakryté plastovou fólií, šířky lože do 25 cm</t>
  </si>
  <si>
    <t>-361310164</t>
  </si>
  <si>
    <t>460561811</t>
  </si>
  <si>
    <t>Zásyp kabelových rýh strojně s uložením výkopku ve vrstvách včetně zhutnění a urovnání povrchu ve volném terénu</t>
  </si>
  <si>
    <t>-501214906</t>
  </si>
  <si>
    <t>70*0,5*0,95</t>
  </si>
  <si>
    <t>08 - VRN</t>
  </si>
  <si>
    <t>D1 - Vedlejší rozpočtové náklady / viz Technické podmínky VaK MB /</t>
  </si>
  <si>
    <t>D1</t>
  </si>
  <si>
    <t>Vedlejší rozpočtové náklady / viz Technické podmínky VaK MB /</t>
  </si>
  <si>
    <t>VaK MB, a.s.-TP 1.1</t>
  </si>
  <si>
    <t>Zařízení staveniště, provozní vlivy</t>
  </si>
  <si>
    <t>-1385402789</t>
  </si>
  <si>
    <t>VaK MB, a.s.-TP 1.10</t>
  </si>
  <si>
    <t>Další doplňující průzkumy - geotechnický dohled, ověření základové spáry</t>
  </si>
  <si>
    <t>791013357</t>
  </si>
  <si>
    <t>VaK MB, a.s.-TP 1.11</t>
  </si>
  <si>
    <t>Pasportizace stávajících objektů – inventarizační prohlídky</t>
  </si>
  <si>
    <t>-1563215439</t>
  </si>
  <si>
    <t>VaK MB, a.s.-TP 1.12</t>
  </si>
  <si>
    <t>Vytyčení podzemních zařízení, rizika a zvláštní opatření</t>
  </si>
  <si>
    <t>1187455476</t>
  </si>
  <si>
    <t>VaK MB, a.s.-TP 1.13</t>
  </si>
  <si>
    <t>Zaškolení pracovníků provozovatele/objednatele</t>
  </si>
  <si>
    <t>2114324442</t>
  </si>
  <si>
    <t>VaK MB, a.s.-TP 1.14</t>
  </si>
  <si>
    <t>Vytyčení stavby, ochrana geodetických bodů před poškozením</t>
  </si>
  <si>
    <t>961569907</t>
  </si>
  <si>
    <t>VaK MB, a.s.-TP 1.15</t>
  </si>
  <si>
    <t>Zajištění a osvětlení výkopů a překopů</t>
  </si>
  <si>
    <t>1103951873</t>
  </si>
  <si>
    <t>VaK MB, a.s.-TP 1.16</t>
  </si>
  <si>
    <t>Havarijní plán</t>
  </si>
  <si>
    <t>-1712590325</t>
  </si>
  <si>
    <t>VaK MB, a.s.-TP 1.17</t>
  </si>
  <si>
    <t>Zvláštní požadavky na zhotovení</t>
  </si>
  <si>
    <t>-1453880356</t>
  </si>
  <si>
    <t>VaK MB, a.s.-TP 1.2</t>
  </si>
  <si>
    <t>Skládkovné</t>
  </si>
  <si>
    <t>1648409354</t>
  </si>
  <si>
    <t>VaK MB, a.s.-TP 1.3</t>
  </si>
  <si>
    <t>Fotodokumentace</t>
  </si>
  <si>
    <t>-989221274</t>
  </si>
  <si>
    <t>VaK MB, a.s.-TP 1.5</t>
  </si>
  <si>
    <t>Realizační dokumentace stavby včetně projednání a kontroly na stavbě</t>
  </si>
  <si>
    <t>-1490642247</t>
  </si>
  <si>
    <t>VaK MB, a.s.-TP 1.6</t>
  </si>
  <si>
    <t>Plán bezpečnosti a ochrany zdraví při práci (BOZP)</t>
  </si>
  <si>
    <t>-618815243</t>
  </si>
  <si>
    <t>VaK MB, a.s.-TP 1.8</t>
  </si>
  <si>
    <t>Doklady požadované k předání a převzetí díla</t>
  </si>
  <si>
    <t>2046902086</t>
  </si>
  <si>
    <t>VaK MB, a.s.-TP 1.9</t>
  </si>
  <si>
    <t>Dokumentace skutečného provedení stavby a dokumentace geodetického zaměření stavby</t>
  </si>
  <si>
    <t>-2025703439</t>
  </si>
  <si>
    <t>VaK MB, a.s.</t>
  </si>
  <si>
    <t>Náhrady ušlé produkce uživatelům pozemků dotčených stavbou</t>
  </si>
  <si>
    <t>895380113</t>
  </si>
  <si>
    <t>VaK MB, a.s. TP 2.1</t>
  </si>
  <si>
    <t>Individuální a garanční zkoušky, revize, hutnící zkoušky</t>
  </si>
  <si>
    <t>-2071631483</t>
  </si>
  <si>
    <t>Vak MB, a.s. D1</t>
  </si>
  <si>
    <t>DIO vypracování - projednání s úřady pro uzavírky místních a KSÚS komunikací, včetně projednání objízdné trasy pro úplnou uzavírku silnice III.tř.</t>
  </si>
  <si>
    <t>1338066459</t>
  </si>
  <si>
    <t>Vak MB, a.s. D2</t>
  </si>
  <si>
    <t>DIO - zajištění na místních komunikacích</t>
  </si>
  <si>
    <t>336300606</t>
  </si>
  <si>
    <t>VaK MB, a.s. D3</t>
  </si>
  <si>
    <t>DIO - zajištění na komunikaci KSÚS, vč. označení odjízdných tras</t>
  </si>
  <si>
    <t>-892940421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</si>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</sst>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9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1" fillId="0" borderId="15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  <protection locked="0"/>
    </xf>
    <xf numFmtId="0" fontId="22" fillId="5" borderId="19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6" fillId="3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7" fontId="36" fillId="3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 s="18" t="s">
        <v>6</v>
      </c>
      <c r="BS2" s="19" t="s">
        <v>7</v>
      </c>
      <c r="BT2" s="19" t="s">
        <v>8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ht="12" customHeight="1">
      <c r="B5" s="22"/>
      <c r="D5" s="26" t="s">
        <v>14</v>
      </c>
      <c r="K5" s="19" t="s">
        <v>15</v>
      </c>
      <c r="AR5" s="22"/>
      <c r="BE5" s="27" t="s">
        <v>16</v>
      </c>
      <c r="BS5" s="19" t="s">
        <v>7</v>
      </c>
    </row>
    <row r="6" ht="36.96" customHeight="1">
      <c r="B6" s="22"/>
      <c r="D6" s="28" t="s">
        <v>17</v>
      </c>
      <c r="K6" s="29" t="s">
        <v>18</v>
      </c>
      <c r="AR6" s="22"/>
      <c r="BE6" s="30"/>
      <c r="BS6" s="19" t="s">
        <v>7</v>
      </c>
    </row>
    <row r="7" ht="12" customHeight="1">
      <c r="B7" s="22"/>
      <c r="D7" s="31" t="s">
        <v>19</v>
      </c>
      <c r="K7" s="19" t="s">
        <v>3</v>
      </c>
      <c r="AK7" s="31" t="s">
        <v>20</v>
      </c>
      <c r="AN7" s="19" t="s">
        <v>3</v>
      </c>
      <c r="AR7" s="22"/>
      <c r="BE7" s="30"/>
      <c r="BS7" s="19" t="s">
        <v>7</v>
      </c>
    </row>
    <row r="8" ht="12" customHeight="1">
      <c r="B8" s="22"/>
      <c r="D8" s="31" t="s">
        <v>21</v>
      </c>
      <c r="K8" s="19" t="s">
        <v>22</v>
      </c>
      <c r="AK8" s="31" t="s">
        <v>23</v>
      </c>
      <c r="AN8" s="32" t="s">
        <v>24</v>
      </c>
      <c r="AR8" s="22"/>
      <c r="BE8" s="30"/>
      <c r="BS8" s="19" t="s">
        <v>7</v>
      </c>
    </row>
    <row r="9" ht="14.4" customHeight="1">
      <c r="B9" s="22"/>
      <c r="AR9" s="22"/>
      <c r="BE9" s="30"/>
      <c r="BS9" s="19" t="s">
        <v>7</v>
      </c>
    </row>
    <row r="10" ht="12" customHeight="1">
      <c r="B10" s="22"/>
      <c r="D10" s="31" t="s">
        <v>25</v>
      </c>
      <c r="AK10" s="31" t="s">
        <v>26</v>
      </c>
      <c r="AN10" s="19" t="s">
        <v>3</v>
      </c>
      <c r="AR10" s="22"/>
      <c r="BE10" s="30"/>
      <c r="BS10" s="19" t="s">
        <v>7</v>
      </c>
    </row>
    <row r="11" ht="18.48" customHeight="1">
      <c r="B11" s="22"/>
      <c r="E11" s="19" t="s">
        <v>27</v>
      </c>
      <c r="AK11" s="31" t="s">
        <v>28</v>
      </c>
      <c r="AN11" s="19" t="s">
        <v>3</v>
      </c>
      <c r="AR11" s="22"/>
      <c r="BE11" s="30"/>
      <c r="BS11" s="19" t="s">
        <v>7</v>
      </c>
    </row>
    <row r="12" ht="6.96" customHeight="1">
      <c r="B12" s="22"/>
      <c r="AR12" s="22"/>
      <c r="BE12" s="30"/>
      <c r="BS12" s="19" t="s">
        <v>7</v>
      </c>
    </row>
    <row r="13" ht="12" customHeight="1">
      <c r="B13" s="22"/>
      <c r="D13" s="31" t="s">
        <v>29</v>
      </c>
      <c r="AK13" s="31" t="s">
        <v>26</v>
      </c>
      <c r="AN13" s="33" t="s">
        <v>30</v>
      </c>
      <c r="AR13" s="22"/>
      <c r="BE13" s="30"/>
      <c r="BS13" s="19" t="s">
        <v>7</v>
      </c>
    </row>
    <row r="14">
      <c r="B14" s="22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2"/>
      <c r="BE14" s="30"/>
      <c r="BS14" s="19" t="s">
        <v>7</v>
      </c>
    </row>
    <row r="15" ht="6.96" customHeight="1">
      <c r="B15" s="22"/>
      <c r="AR15" s="22"/>
      <c r="BE15" s="30"/>
      <c r="BS15" s="19" t="s">
        <v>4</v>
      </c>
    </row>
    <row r="16" ht="12" customHeight="1">
      <c r="B16" s="22"/>
      <c r="D16" s="31" t="s">
        <v>31</v>
      </c>
      <c r="AK16" s="31" t="s">
        <v>26</v>
      </c>
      <c r="AN16" s="19" t="s">
        <v>3</v>
      </c>
      <c r="AR16" s="22"/>
      <c r="BE16" s="30"/>
      <c r="BS16" s="19" t="s">
        <v>4</v>
      </c>
    </row>
    <row r="17" ht="18.48" customHeight="1">
      <c r="B17" s="22"/>
      <c r="E17" s="19" t="s">
        <v>32</v>
      </c>
      <c r="AK17" s="31" t="s">
        <v>28</v>
      </c>
      <c r="AN17" s="19" t="s">
        <v>3</v>
      </c>
      <c r="AR17" s="22"/>
      <c r="BE17" s="30"/>
      <c r="BS17" s="19" t="s">
        <v>33</v>
      </c>
    </row>
    <row r="18" ht="6.96" customHeight="1">
      <c r="B18" s="22"/>
      <c r="AR18" s="22"/>
      <c r="BE18" s="30"/>
      <c r="BS18" s="19" t="s">
        <v>7</v>
      </c>
    </row>
    <row r="19" ht="12" customHeight="1">
      <c r="B19" s="22"/>
      <c r="D19" s="31" t="s">
        <v>34</v>
      </c>
      <c r="AK19" s="31" t="s">
        <v>26</v>
      </c>
      <c r="AN19" s="19" t="s">
        <v>3</v>
      </c>
      <c r="AR19" s="22"/>
      <c r="BE19" s="30"/>
      <c r="BS19" s="19" t="s">
        <v>7</v>
      </c>
    </row>
    <row r="20" ht="18.48" customHeight="1">
      <c r="B20" s="22"/>
      <c r="E20" s="19" t="s">
        <v>35</v>
      </c>
      <c r="AK20" s="31" t="s">
        <v>28</v>
      </c>
      <c r="AN20" s="19" t="s">
        <v>3</v>
      </c>
      <c r="AR20" s="22"/>
      <c r="BE20" s="30"/>
      <c r="BS20" s="19" t="s">
        <v>4</v>
      </c>
    </row>
    <row r="21" ht="6.96" customHeight="1">
      <c r="B21" s="22"/>
      <c r="AR21" s="22"/>
      <c r="BE21" s="30"/>
    </row>
    <row r="22" ht="12" customHeight="1">
      <c r="B22" s="22"/>
      <c r="D22" s="31" t="s">
        <v>36</v>
      </c>
      <c r="AR22" s="22"/>
      <c r="BE22" s="30"/>
    </row>
    <row r="23" ht="45" customHeight="1">
      <c r="B23" s="22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2"/>
      <c r="BE23" s="30"/>
    </row>
    <row r="24" ht="6.96" customHeight="1">
      <c r="B24" s="22"/>
      <c r="AR24" s="22"/>
      <c r="BE24" s="30"/>
    </row>
    <row r="25" ht="6.96" customHeight="1">
      <c r="B25" s="22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2"/>
      <c r="BE25" s="30"/>
    </row>
    <row r="26" s="1" customFormat="1" ht="25.92" customHeight="1">
      <c r="B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R26" s="37"/>
      <c r="BE26" s="30"/>
    </row>
    <row r="27" s="1" customFormat="1" ht="6.96" customHeight="1">
      <c r="B27" s="37"/>
      <c r="AR27" s="37"/>
      <c r="BE27" s="30"/>
    </row>
    <row r="28" s="1" customFormat="1">
      <c r="B28" s="37"/>
      <c r="L28" s="41" t="s">
        <v>39</v>
      </c>
      <c r="M28" s="41"/>
      <c r="N28" s="41"/>
      <c r="O28" s="41"/>
      <c r="P28" s="41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K28" s="41" t="s">
        <v>41</v>
      </c>
      <c r="AL28" s="41"/>
      <c r="AM28" s="41"/>
      <c r="AN28" s="41"/>
      <c r="AO28" s="41"/>
      <c r="AR28" s="37"/>
      <c r="BE28" s="30"/>
    </row>
    <row r="29" s="2" customFormat="1" ht="14.4" customHeight="1">
      <c r="B29" s="42"/>
      <c r="D29" s="31" t="s">
        <v>42</v>
      </c>
      <c r="F29" s="31" t="s">
        <v>43</v>
      </c>
      <c r="L29" s="43">
        <v>0.20999999999999999</v>
      </c>
      <c r="M29" s="2"/>
      <c r="N29" s="2"/>
      <c r="O29" s="2"/>
      <c r="P29" s="2"/>
      <c r="W29" s="44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4">
        <f>ROUND(AV54, 2)</f>
        <v>0</v>
      </c>
      <c r="AL29" s="2"/>
      <c r="AM29" s="2"/>
      <c r="AN29" s="2"/>
      <c r="AO29" s="2"/>
      <c r="AR29" s="42"/>
      <c r="BE29" s="30"/>
    </row>
    <row r="30" s="2" customFormat="1" ht="14.4" customHeight="1">
      <c r="B30" s="42"/>
      <c r="F30" s="31" t="s">
        <v>44</v>
      </c>
      <c r="L30" s="43">
        <v>0.14999999999999999</v>
      </c>
      <c r="M30" s="2"/>
      <c r="N30" s="2"/>
      <c r="O30" s="2"/>
      <c r="P30" s="2"/>
      <c r="W30" s="44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4">
        <f>ROUND(AW54, 2)</f>
        <v>0</v>
      </c>
      <c r="AL30" s="2"/>
      <c r="AM30" s="2"/>
      <c r="AN30" s="2"/>
      <c r="AO30" s="2"/>
      <c r="AR30" s="42"/>
      <c r="BE30" s="30"/>
    </row>
    <row r="31" hidden="1" s="2" customFormat="1" ht="14.4" customHeight="1">
      <c r="B31" s="42"/>
      <c r="F31" s="31" t="s">
        <v>45</v>
      </c>
      <c r="L31" s="43">
        <v>0.20999999999999999</v>
      </c>
      <c r="M31" s="2"/>
      <c r="N31" s="2"/>
      <c r="O31" s="2"/>
      <c r="P31" s="2"/>
      <c r="W31" s="44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4">
        <v>0</v>
      </c>
      <c r="AL31" s="2"/>
      <c r="AM31" s="2"/>
      <c r="AN31" s="2"/>
      <c r="AO31" s="2"/>
      <c r="AR31" s="42"/>
      <c r="BE31" s="30"/>
    </row>
    <row r="32" hidden="1" s="2" customFormat="1" ht="14.4" customHeight="1">
      <c r="B32" s="42"/>
      <c r="F32" s="31" t="s">
        <v>46</v>
      </c>
      <c r="L32" s="43">
        <v>0.14999999999999999</v>
      </c>
      <c r="M32" s="2"/>
      <c r="N32" s="2"/>
      <c r="O32" s="2"/>
      <c r="P32" s="2"/>
      <c r="W32" s="44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4">
        <v>0</v>
      </c>
      <c r="AL32" s="2"/>
      <c r="AM32" s="2"/>
      <c r="AN32" s="2"/>
      <c r="AO32" s="2"/>
      <c r="AR32" s="42"/>
      <c r="BE32" s="30"/>
    </row>
    <row r="33" hidden="1" s="2" customFormat="1" ht="14.4" customHeight="1">
      <c r="B33" s="42"/>
      <c r="F33" s="31" t="s">
        <v>47</v>
      </c>
      <c r="L33" s="43">
        <v>0</v>
      </c>
      <c r="M33" s="2"/>
      <c r="N33" s="2"/>
      <c r="O33" s="2"/>
      <c r="P33" s="2"/>
      <c r="W33" s="44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4">
        <v>0</v>
      </c>
      <c r="AL33" s="2"/>
      <c r="AM33" s="2"/>
      <c r="AN33" s="2"/>
      <c r="AO33" s="2"/>
      <c r="AR33" s="42"/>
    </row>
    <row r="34" s="1" customFormat="1" ht="6.96" customHeight="1">
      <c r="B34" s="37"/>
      <c r="AR34" s="37"/>
    </row>
    <row r="35" s="1" customFormat="1" ht="25.92" customHeight="1"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49" t="s">
        <v>50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7"/>
    </row>
    <row r="36" s="1" customFormat="1" ht="6.96" customHeight="1">
      <c r="B36" s="37"/>
      <c r="AR36" s="37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7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7"/>
    </row>
    <row r="42" s="1" customFormat="1" ht="24.96" customHeight="1">
      <c r="B42" s="37"/>
      <c r="C42" s="23" t="s">
        <v>51</v>
      </c>
      <c r="AR42" s="37"/>
    </row>
    <row r="43" s="1" customFormat="1" ht="6.96" customHeight="1">
      <c r="B43" s="37"/>
      <c r="AR43" s="37"/>
    </row>
    <row r="44" s="1" customFormat="1" ht="12" customHeight="1">
      <c r="B44" s="37"/>
      <c r="C44" s="31" t="s">
        <v>14</v>
      </c>
      <c r="L44" s="1" t="str">
        <f>K5</f>
        <v>19-02-2</v>
      </c>
      <c r="AR44" s="37"/>
    </row>
    <row r="45" s="3" customFormat="1" ht="36.96" customHeight="1">
      <c r="B45" s="56"/>
      <c r="C45" s="57" t="s">
        <v>17</v>
      </c>
      <c r="L45" s="58" t="str">
        <f>K6</f>
        <v>Semčice, dostavba kanalizace a intenzifikace ČOV - Část A) Dostavba kanalizace - UZNATELNÉ NÁKLADY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6"/>
    </row>
    <row r="46" s="1" customFormat="1" ht="6.96" customHeight="1">
      <c r="B46" s="37"/>
      <c r="AR46" s="37"/>
    </row>
    <row r="47" s="1" customFormat="1" ht="12" customHeight="1">
      <c r="B47" s="37"/>
      <c r="C47" s="31" t="s">
        <v>21</v>
      </c>
      <c r="L47" s="59" t="str">
        <f>IF(K8="","",K8)</f>
        <v>Semčice</v>
      </c>
      <c r="AI47" s="31" t="s">
        <v>23</v>
      </c>
      <c r="AM47" s="60" t="str">
        <f>IF(AN8= "","",AN8)</f>
        <v>12. 2. 2019</v>
      </c>
      <c r="AN47" s="60"/>
      <c r="AR47" s="37"/>
    </row>
    <row r="48" s="1" customFormat="1" ht="6.96" customHeight="1">
      <c r="B48" s="37"/>
      <c r="AR48" s="37"/>
    </row>
    <row r="49" s="1" customFormat="1" ht="24.9" customHeight="1">
      <c r="B49" s="37"/>
      <c r="C49" s="31" t="s">
        <v>25</v>
      </c>
      <c r="L49" s="1" t="str">
        <f>IF(E11= "","",E11)</f>
        <v>VaK Mladá Boleslav, a.s.</v>
      </c>
      <c r="AI49" s="31" t="s">
        <v>31</v>
      </c>
      <c r="AM49" s="7" t="str">
        <f>IF(E17="","",E17)</f>
        <v>Vodohospodářské inženýrské služby, a.s.</v>
      </c>
      <c r="AN49" s="1"/>
      <c r="AO49" s="1"/>
      <c r="AP49" s="1"/>
      <c r="AR49" s="37"/>
      <c r="AS49" s="61" t="s">
        <v>52</v>
      </c>
      <c r="AT49" s="62"/>
      <c r="AU49" s="63"/>
      <c r="AV49" s="63"/>
      <c r="AW49" s="63"/>
      <c r="AX49" s="63"/>
      <c r="AY49" s="63"/>
      <c r="AZ49" s="63"/>
      <c r="BA49" s="63"/>
      <c r="BB49" s="63"/>
      <c r="BC49" s="63"/>
      <c r="BD49" s="64"/>
    </row>
    <row r="50" s="1" customFormat="1" ht="13.65" customHeight="1">
      <c r="B50" s="37"/>
      <c r="C50" s="31" t="s">
        <v>29</v>
      </c>
      <c r="L50" s="1" t="str">
        <f>IF(E14= "Vyplň údaj","",E14)</f>
        <v/>
      </c>
      <c r="AI50" s="31" t="s">
        <v>34</v>
      </c>
      <c r="AM50" s="7" t="str">
        <f>IF(E20="","",E20)</f>
        <v>Ing.Eva Mrvová</v>
      </c>
      <c r="AN50" s="1"/>
      <c r="AO50" s="1"/>
      <c r="AP50" s="1"/>
      <c r="AR50" s="37"/>
      <c r="AS50" s="65"/>
      <c r="AT50" s="66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="1" customFormat="1" ht="10.8" customHeight="1">
      <c r="B51" s="37"/>
      <c r="AR51" s="37"/>
      <c r="AS51" s="65"/>
      <c r="AT51" s="66"/>
      <c r="AU51" s="67"/>
      <c r="AV51" s="67"/>
      <c r="AW51" s="67"/>
      <c r="AX51" s="67"/>
      <c r="AY51" s="67"/>
      <c r="AZ51" s="67"/>
      <c r="BA51" s="67"/>
      <c r="BB51" s="67"/>
      <c r="BC51" s="67"/>
      <c r="BD51" s="68"/>
    </row>
    <row r="52" s="1" customFormat="1" ht="29.28" customHeight="1">
      <c r="B52" s="37"/>
      <c r="C52" s="69" t="s">
        <v>53</v>
      </c>
      <c r="D52" s="70"/>
      <c r="E52" s="70"/>
      <c r="F52" s="70"/>
      <c r="G52" s="70"/>
      <c r="H52" s="71"/>
      <c r="I52" s="72" t="s">
        <v>54</v>
      </c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3" t="s">
        <v>55</v>
      </c>
      <c r="AH52" s="70"/>
      <c r="AI52" s="70"/>
      <c r="AJ52" s="70"/>
      <c r="AK52" s="70"/>
      <c r="AL52" s="70"/>
      <c r="AM52" s="70"/>
      <c r="AN52" s="72" t="s">
        <v>56</v>
      </c>
      <c r="AO52" s="70"/>
      <c r="AP52" s="70"/>
      <c r="AQ52" s="74" t="s">
        <v>57</v>
      </c>
      <c r="AR52" s="37"/>
      <c r="AS52" s="75" t="s">
        <v>58</v>
      </c>
      <c r="AT52" s="76" t="s">
        <v>59</v>
      </c>
      <c r="AU52" s="76" t="s">
        <v>60</v>
      </c>
      <c r="AV52" s="76" t="s">
        <v>61</v>
      </c>
      <c r="AW52" s="76" t="s">
        <v>62</v>
      </c>
      <c r="AX52" s="76" t="s">
        <v>63</v>
      </c>
      <c r="AY52" s="76" t="s">
        <v>64</v>
      </c>
      <c r="AZ52" s="76" t="s">
        <v>65</v>
      </c>
      <c r="BA52" s="76" t="s">
        <v>66</v>
      </c>
      <c r="BB52" s="76" t="s">
        <v>67</v>
      </c>
      <c r="BC52" s="76" t="s">
        <v>68</v>
      </c>
      <c r="BD52" s="77" t="s">
        <v>69</v>
      </c>
    </row>
    <row r="53" s="1" customFormat="1" ht="10.8" customHeight="1">
      <c r="B53" s="37"/>
      <c r="AR53" s="37"/>
      <c r="AS53" s="78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="4" customFormat="1" ht="32.4" customHeight="1">
      <c r="B54" s="79"/>
      <c r="C54" s="80" t="s">
        <v>70</v>
      </c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2">
        <f>ROUND(AG55+AG56+SUM(AG62:AG66),2)</f>
        <v>0</v>
      </c>
      <c r="AH54" s="82"/>
      <c r="AI54" s="82"/>
      <c r="AJ54" s="82"/>
      <c r="AK54" s="82"/>
      <c r="AL54" s="82"/>
      <c r="AM54" s="82"/>
      <c r="AN54" s="83">
        <f>SUM(AG54,AT54)</f>
        <v>0</v>
      </c>
      <c r="AO54" s="83"/>
      <c r="AP54" s="83"/>
      <c r="AQ54" s="84" t="s">
        <v>3</v>
      </c>
      <c r="AR54" s="79"/>
      <c r="AS54" s="85">
        <f>ROUND(AS55+AS56+SUM(AS62:AS66),2)</f>
        <v>0</v>
      </c>
      <c r="AT54" s="86">
        <f>ROUND(SUM(AV54:AW54),2)</f>
        <v>0</v>
      </c>
      <c r="AU54" s="87">
        <f>ROUND(AU55+AU56+SUM(AU62:AU66),5)</f>
        <v>0</v>
      </c>
      <c r="AV54" s="86">
        <f>ROUND(AZ54*L29,2)</f>
        <v>0</v>
      </c>
      <c r="AW54" s="86">
        <f>ROUND(BA54*L30,2)</f>
        <v>0</v>
      </c>
      <c r="AX54" s="86">
        <f>ROUND(BB54*L29,2)</f>
        <v>0</v>
      </c>
      <c r="AY54" s="86">
        <f>ROUND(BC54*L30,2)</f>
        <v>0</v>
      </c>
      <c r="AZ54" s="86">
        <f>ROUND(AZ55+AZ56+SUM(AZ62:AZ66),2)</f>
        <v>0</v>
      </c>
      <c r="BA54" s="86">
        <f>ROUND(BA55+BA56+SUM(BA62:BA66),2)</f>
        <v>0</v>
      </c>
      <c r="BB54" s="86">
        <f>ROUND(BB55+BB56+SUM(BB62:BB66),2)</f>
        <v>0</v>
      </c>
      <c r="BC54" s="86">
        <f>ROUND(BC55+BC56+SUM(BC62:BC66),2)</f>
        <v>0</v>
      </c>
      <c r="BD54" s="88">
        <f>ROUND(BD55+BD56+SUM(BD62:BD66),2)</f>
        <v>0</v>
      </c>
      <c r="BS54" s="89" t="s">
        <v>71</v>
      </c>
      <c r="BT54" s="89" t="s">
        <v>72</v>
      </c>
      <c r="BU54" s="90" t="s">
        <v>73</v>
      </c>
      <c r="BV54" s="89" t="s">
        <v>74</v>
      </c>
      <c r="BW54" s="89" t="s">
        <v>5</v>
      </c>
      <c r="BX54" s="89" t="s">
        <v>75</v>
      </c>
      <c r="CL54" s="89" t="s">
        <v>3</v>
      </c>
    </row>
    <row r="55" s="5" customFormat="1" ht="16.5" customHeight="1">
      <c r="A55" s="91" t="s">
        <v>76</v>
      </c>
      <c r="B55" s="92"/>
      <c r="C55" s="93"/>
      <c r="D55" s="94" t="s">
        <v>77</v>
      </c>
      <c r="E55" s="94"/>
      <c r="F55" s="94"/>
      <c r="G55" s="94"/>
      <c r="H55" s="94"/>
      <c r="I55" s="95"/>
      <c r="J55" s="94" t="s">
        <v>78</v>
      </c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6">
        <f>'01 - SO 01 - Kanalizace -...'!J30</f>
        <v>0</v>
      </c>
      <c r="AH55" s="95"/>
      <c r="AI55" s="95"/>
      <c r="AJ55" s="95"/>
      <c r="AK55" s="95"/>
      <c r="AL55" s="95"/>
      <c r="AM55" s="95"/>
      <c r="AN55" s="96">
        <f>SUM(AG55,AT55)</f>
        <v>0</v>
      </c>
      <c r="AO55" s="95"/>
      <c r="AP55" s="95"/>
      <c r="AQ55" s="97" t="s">
        <v>79</v>
      </c>
      <c r="AR55" s="92"/>
      <c r="AS55" s="98">
        <v>0</v>
      </c>
      <c r="AT55" s="99">
        <f>ROUND(SUM(AV55:AW55),2)</f>
        <v>0</v>
      </c>
      <c r="AU55" s="100">
        <f>'01 - SO 01 - Kanalizace -...'!P90</f>
        <v>0</v>
      </c>
      <c r="AV55" s="99">
        <f>'01 - SO 01 - Kanalizace -...'!J33</f>
        <v>0</v>
      </c>
      <c r="AW55" s="99">
        <f>'01 - SO 01 - Kanalizace -...'!J34</f>
        <v>0</v>
      </c>
      <c r="AX55" s="99">
        <f>'01 - SO 01 - Kanalizace -...'!J35</f>
        <v>0</v>
      </c>
      <c r="AY55" s="99">
        <f>'01 - SO 01 - Kanalizace -...'!J36</f>
        <v>0</v>
      </c>
      <c r="AZ55" s="99">
        <f>'01 - SO 01 - Kanalizace -...'!F33</f>
        <v>0</v>
      </c>
      <c r="BA55" s="99">
        <f>'01 - SO 01 - Kanalizace -...'!F34</f>
        <v>0</v>
      </c>
      <c r="BB55" s="99">
        <f>'01 - SO 01 - Kanalizace -...'!F35</f>
        <v>0</v>
      </c>
      <c r="BC55" s="99">
        <f>'01 - SO 01 - Kanalizace -...'!F36</f>
        <v>0</v>
      </c>
      <c r="BD55" s="101">
        <f>'01 - SO 01 - Kanalizace -...'!F37</f>
        <v>0</v>
      </c>
      <c r="BT55" s="102" t="s">
        <v>80</v>
      </c>
      <c r="BV55" s="102" t="s">
        <v>74</v>
      </c>
      <c r="BW55" s="102" t="s">
        <v>81</v>
      </c>
      <c r="BX55" s="102" t="s">
        <v>5</v>
      </c>
      <c r="CL55" s="102" t="s">
        <v>3</v>
      </c>
      <c r="CM55" s="102" t="s">
        <v>82</v>
      </c>
    </row>
    <row r="56" s="5" customFormat="1" ht="27" customHeight="1">
      <c r="B56" s="92"/>
      <c r="C56" s="93"/>
      <c r="D56" s="94" t="s">
        <v>83</v>
      </c>
      <c r="E56" s="94"/>
      <c r="F56" s="94"/>
      <c r="G56" s="94"/>
      <c r="H56" s="94"/>
      <c r="I56" s="95"/>
      <c r="J56" s="94" t="s">
        <v>84</v>
      </c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103">
        <f>ROUND(SUM(AG57:AG61),2)</f>
        <v>0</v>
      </c>
      <c r="AH56" s="95"/>
      <c r="AI56" s="95"/>
      <c r="AJ56" s="95"/>
      <c r="AK56" s="95"/>
      <c r="AL56" s="95"/>
      <c r="AM56" s="95"/>
      <c r="AN56" s="96">
        <f>SUM(AG56,AT56)</f>
        <v>0</v>
      </c>
      <c r="AO56" s="95"/>
      <c r="AP56" s="95"/>
      <c r="AQ56" s="97" t="s">
        <v>79</v>
      </c>
      <c r="AR56" s="92"/>
      <c r="AS56" s="98">
        <f>ROUND(SUM(AS57:AS61),2)</f>
        <v>0</v>
      </c>
      <c r="AT56" s="99">
        <f>ROUND(SUM(AV56:AW56),2)</f>
        <v>0</v>
      </c>
      <c r="AU56" s="100">
        <f>ROUND(SUM(AU57:AU61),5)</f>
        <v>0</v>
      </c>
      <c r="AV56" s="99">
        <f>ROUND(AZ56*L29,2)</f>
        <v>0</v>
      </c>
      <c r="AW56" s="99">
        <f>ROUND(BA56*L30,2)</f>
        <v>0</v>
      </c>
      <c r="AX56" s="99">
        <f>ROUND(BB56*L29,2)</f>
        <v>0</v>
      </c>
      <c r="AY56" s="99">
        <f>ROUND(BC56*L30,2)</f>
        <v>0</v>
      </c>
      <c r="AZ56" s="99">
        <f>ROUND(SUM(AZ57:AZ61),2)</f>
        <v>0</v>
      </c>
      <c r="BA56" s="99">
        <f>ROUND(SUM(BA57:BA61),2)</f>
        <v>0</v>
      </c>
      <c r="BB56" s="99">
        <f>ROUND(SUM(BB57:BB61),2)</f>
        <v>0</v>
      </c>
      <c r="BC56" s="99">
        <f>ROUND(SUM(BC57:BC61),2)</f>
        <v>0</v>
      </c>
      <c r="BD56" s="101">
        <f>ROUND(SUM(BD57:BD61),2)</f>
        <v>0</v>
      </c>
      <c r="BS56" s="102" t="s">
        <v>71</v>
      </c>
      <c r="BT56" s="102" t="s">
        <v>80</v>
      </c>
      <c r="BU56" s="102" t="s">
        <v>73</v>
      </c>
      <c r="BV56" s="102" t="s">
        <v>74</v>
      </c>
      <c r="BW56" s="102" t="s">
        <v>85</v>
      </c>
      <c r="BX56" s="102" t="s">
        <v>5</v>
      </c>
      <c r="CL56" s="102" t="s">
        <v>3</v>
      </c>
      <c r="CM56" s="102" t="s">
        <v>82</v>
      </c>
    </row>
    <row r="57" s="6" customFormat="1" ht="16.5" customHeight="1">
      <c r="A57" s="91" t="s">
        <v>76</v>
      </c>
      <c r="B57" s="104"/>
      <c r="C57" s="9"/>
      <c r="D57" s="9"/>
      <c r="E57" s="105" t="s">
        <v>77</v>
      </c>
      <c r="F57" s="105"/>
      <c r="G57" s="105"/>
      <c r="H57" s="105"/>
      <c r="I57" s="105"/>
      <c r="J57" s="9"/>
      <c r="K57" s="105" t="s">
        <v>86</v>
      </c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6">
        <f>'01 - SO 03.1 - Stavební část'!J32</f>
        <v>0</v>
      </c>
      <c r="AH57" s="9"/>
      <c r="AI57" s="9"/>
      <c r="AJ57" s="9"/>
      <c r="AK57" s="9"/>
      <c r="AL57" s="9"/>
      <c r="AM57" s="9"/>
      <c r="AN57" s="106">
        <f>SUM(AG57,AT57)</f>
        <v>0</v>
      </c>
      <c r="AO57" s="9"/>
      <c r="AP57" s="9"/>
      <c r="AQ57" s="107" t="s">
        <v>87</v>
      </c>
      <c r="AR57" s="104"/>
      <c r="AS57" s="108">
        <v>0</v>
      </c>
      <c r="AT57" s="109">
        <f>ROUND(SUM(AV57:AW57),2)</f>
        <v>0</v>
      </c>
      <c r="AU57" s="110">
        <f>'01 - SO 03.1 - Stavební část'!P98</f>
        <v>0</v>
      </c>
      <c r="AV57" s="109">
        <f>'01 - SO 03.1 - Stavební část'!J35</f>
        <v>0</v>
      </c>
      <c r="AW57" s="109">
        <f>'01 - SO 03.1 - Stavební část'!J36</f>
        <v>0</v>
      </c>
      <c r="AX57" s="109">
        <f>'01 - SO 03.1 - Stavební část'!J37</f>
        <v>0</v>
      </c>
      <c r="AY57" s="109">
        <f>'01 - SO 03.1 - Stavební část'!J38</f>
        <v>0</v>
      </c>
      <c r="AZ57" s="109">
        <f>'01 - SO 03.1 - Stavební část'!F35</f>
        <v>0</v>
      </c>
      <c r="BA57" s="109">
        <f>'01 - SO 03.1 - Stavební část'!F36</f>
        <v>0</v>
      </c>
      <c r="BB57" s="109">
        <f>'01 - SO 03.1 - Stavební část'!F37</f>
        <v>0</v>
      </c>
      <c r="BC57" s="109">
        <f>'01 - SO 03.1 - Stavební část'!F38</f>
        <v>0</v>
      </c>
      <c r="BD57" s="111">
        <f>'01 - SO 03.1 - Stavební část'!F39</f>
        <v>0</v>
      </c>
      <c r="BT57" s="112" t="s">
        <v>82</v>
      </c>
      <c r="BV57" s="112" t="s">
        <v>74</v>
      </c>
      <c r="BW57" s="112" t="s">
        <v>88</v>
      </c>
      <c r="BX57" s="112" t="s">
        <v>85</v>
      </c>
      <c r="CL57" s="112" t="s">
        <v>3</v>
      </c>
    </row>
    <row r="58" s="6" customFormat="1" ht="16.5" customHeight="1">
      <c r="A58" s="91" t="s">
        <v>76</v>
      </c>
      <c r="B58" s="104"/>
      <c r="C58" s="9"/>
      <c r="D58" s="9"/>
      <c r="E58" s="105" t="s">
        <v>89</v>
      </c>
      <c r="F58" s="105"/>
      <c r="G58" s="105"/>
      <c r="H58" s="105"/>
      <c r="I58" s="105"/>
      <c r="J58" s="9"/>
      <c r="K58" s="105" t="s">
        <v>90</v>
      </c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6">
        <f>'02 - SO 03.2 - Výtlačný ř...'!J32</f>
        <v>0</v>
      </c>
      <c r="AH58" s="9"/>
      <c r="AI58" s="9"/>
      <c r="AJ58" s="9"/>
      <c r="AK58" s="9"/>
      <c r="AL58" s="9"/>
      <c r="AM58" s="9"/>
      <c r="AN58" s="106">
        <f>SUM(AG58,AT58)</f>
        <v>0</v>
      </c>
      <c r="AO58" s="9"/>
      <c r="AP58" s="9"/>
      <c r="AQ58" s="107" t="s">
        <v>87</v>
      </c>
      <c r="AR58" s="104"/>
      <c r="AS58" s="108">
        <v>0</v>
      </c>
      <c r="AT58" s="109">
        <f>ROUND(SUM(AV58:AW58),2)</f>
        <v>0</v>
      </c>
      <c r="AU58" s="110">
        <f>'02 - SO 03.2 - Výtlačný ř...'!P94</f>
        <v>0</v>
      </c>
      <c r="AV58" s="109">
        <f>'02 - SO 03.2 - Výtlačný ř...'!J35</f>
        <v>0</v>
      </c>
      <c r="AW58" s="109">
        <f>'02 - SO 03.2 - Výtlačný ř...'!J36</f>
        <v>0</v>
      </c>
      <c r="AX58" s="109">
        <f>'02 - SO 03.2 - Výtlačný ř...'!J37</f>
        <v>0</v>
      </c>
      <c r="AY58" s="109">
        <f>'02 - SO 03.2 - Výtlačný ř...'!J38</f>
        <v>0</v>
      </c>
      <c r="AZ58" s="109">
        <f>'02 - SO 03.2 - Výtlačný ř...'!F35</f>
        <v>0</v>
      </c>
      <c r="BA58" s="109">
        <f>'02 - SO 03.2 - Výtlačný ř...'!F36</f>
        <v>0</v>
      </c>
      <c r="BB58" s="109">
        <f>'02 - SO 03.2 - Výtlačný ř...'!F37</f>
        <v>0</v>
      </c>
      <c r="BC58" s="109">
        <f>'02 - SO 03.2 - Výtlačný ř...'!F38</f>
        <v>0</v>
      </c>
      <c r="BD58" s="111">
        <f>'02 - SO 03.2 - Výtlačný ř...'!F39</f>
        <v>0</v>
      </c>
      <c r="BT58" s="112" t="s">
        <v>82</v>
      </c>
      <c r="BV58" s="112" t="s">
        <v>74</v>
      </c>
      <c r="BW58" s="112" t="s">
        <v>91</v>
      </c>
      <c r="BX58" s="112" t="s">
        <v>85</v>
      </c>
      <c r="CL58" s="112" t="s">
        <v>3</v>
      </c>
    </row>
    <row r="59" s="6" customFormat="1" ht="16.5" customHeight="1">
      <c r="A59" s="91" t="s">
        <v>76</v>
      </c>
      <c r="B59" s="104"/>
      <c r="C59" s="9"/>
      <c r="D59" s="9"/>
      <c r="E59" s="105" t="s">
        <v>83</v>
      </c>
      <c r="F59" s="105"/>
      <c r="G59" s="105"/>
      <c r="H59" s="105"/>
      <c r="I59" s="105"/>
      <c r="J59" s="9"/>
      <c r="K59" s="105" t="s">
        <v>92</v>
      </c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6">
        <f>'03 - PS 03.1 - Strojně te...'!J32</f>
        <v>0</v>
      </c>
      <c r="AH59" s="9"/>
      <c r="AI59" s="9"/>
      <c r="AJ59" s="9"/>
      <c r="AK59" s="9"/>
      <c r="AL59" s="9"/>
      <c r="AM59" s="9"/>
      <c r="AN59" s="106">
        <f>SUM(AG59,AT59)</f>
        <v>0</v>
      </c>
      <c r="AO59" s="9"/>
      <c r="AP59" s="9"/>
      <c r="AQ59" s="107" t="s">
        <v>87</v>
      </c>
      <c r="AR59" s="104"/>
      <c r="AS59" s="108">
        <v>0</v>
      </c>
      <c r="AT59" s="109">
        <f>ROUND(SUM(AV59:AW59),2)</f>
        <v>0</v>
      </c>
      <c r="AU59" s="110">
        <f>'03 - PS 03.1 - Strojně te...'!P91</f>
        <v>0</v>
      </c>
      <c r="AV59" s="109">
        <f>'03 - PS 03.1 - Strojně te...'!J35</f>
        <v>0</v>
      </c>
      <c r="AW59" s="109">
        <f>'03 - PS 03.1 - Strojně te...'!J36</f>
        <v>0</v>
      </c>
      <c r="AX59" s="109">
        <f>'03 - PS 03.1 - Strojně te...'!J37</f>
        <v>0</v>
      </c>
      <c r="AY59" s="109">
        <f>'03 - PS 03.1 - Strojně te...'!J38</f>
        <v>0</v>
      </c>
      <c r="AZ59" s="109">
        <f>'03 - PS 03.1 - Strojně te...'!F35</f>
        <v>0</v>
      </c>
      <c r="BA59" s="109">
        <f>'03 - PS 03.1 - Strojně te...'!F36</f>
        <v>0</v>
      </c>
      <c r="BB59" s="109">
        <f>'03 - PS 03.1 - Strojně te...'!F37</f>
        <v>0</v>
      </c>
      <c r="BC59" s="109">
        <f>'03 - PS 03.1 - Strojně te...'!F38</f>
        <v>0</v>
      </c>
      <c r="BD59" s="111">
        <f>'03 - PS 03.1 - Strojně te...'!F39</f>
        <v>0</v>
      </c>
      <c r="BT59" s="112" t="s">
        <v>82</v>
      </c>
      <c r="BV59" s="112" t="s">
        <v>74</v>
      </c>
      <c r="BW59" s="112" t="s">
        <v>93</v>
      </c>
      <c r="BX59" s="112" t="s">
        <v>85</v>
      </c>
      <c r="CL59" s="112" t="s">
        <v>3</v>
      </c>
    </row>
    <row r="60" s="6" customFormat="1" ht="16.5" customHeight="1">
      <c r="A60" s="91" t="s">
        <v>76</v>
      </c>
      <c r="B60" s="104"/>
      <c r="C60" s="9"/>
      <c r="D60" s="9"/>
      <c r="E60" s="105" t="s">
        <v>94</v>
      </c>
      <c r="F60" s="105"/>
      <c r="G60" s="105"/>
      <c r="H60" s="105"/>
      <c r="I60" s="105"/>
      <c r="J60" s="9"/>
      <c r="K60" s="105" t="s">
        <v>95</v>
      </c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6">
        <f>'04 - PS 03.2 - Elektrotec...'!J32</f>
        <v>0</v>
      </c>
      <c r="AH60" s="9"/>
      <c r="AI60" s="9"/>
      <c r="AJ60" s="9"/>
      <c r="AK60" s="9"/>
      <c r="AL60" s="9"/>
      <c r="AM60" s="9"/>
      <c r="AN60" s="106">
        <f>SUM(AG60,AT60)</f>
        <v>0</v>
      </c>
      <c r="AO60" s="9"/>
      <c r="AP60" s="9"/>
      <c r="AQ60" s="107" t="s">
        <v>87</v>
      </c>
      <c r="AR60" s="104"/>
      <c r="AS60" s="108">
        <v>0</v>
      </c>
      <c r="AT60" s="109">
        <f>ROUND(SUM(AV60:AW60),2)</f>
        <v>0</v>
      </c>
      <c r="AU60" s="110">
        <f>'04 - PS 03.2 - Elektrotec...'!P90</f>
        <v>0</v>
      </c>
      <c r="AV60" s="109">
        <f>'04 - PS 03.2 - Elektrotec...'!J35</f>
        <v>0</v>
      </c>
      <c r="AW60" s="109">
        <f>'04 - PS 03.2 - Elektrotec...'!J36</f>
        <v>0</v>
      </c>
      <c r="AX60" s="109">
        <f>'04 - PS 03.2 - Elektrotec...'!J37</f>
        <v>0</v>
      </c>
      <c r="AY60" s="109">
        <f>'04 - PS 03.2 - Elektrotec...'!J38</f>
        <v>0</v>
      </c>
      <c r="AZ60" s="109">
        <f>'04 - PS 03.2 - Elektrotec...'!F35</f>
        <v>0</v>
      </c>
      <c r="BA60" s="109">
        <f>'04 - PS 03.2 - Elektrotec...'!F36</f>
        <v>0</v>
      </c>
      <c r="BB60" s="109">
        <f>'04 - PS 03.2 - Elektrotec...'!F37</f>
        <v>0</v>
      </c>
      <c r="BC60" s="109">
        <f>'04 - PS 03.2 - Elektrotec...'!F38</f>
        <v>0</v>
      </c>
      <c r="BD60" s="111">
        <f>'04 - PS 03.2 - Elektrotec...'!F39</f>
        <v>0</v>
      </c>
      <c r="BT60" s="112" t="s">
        <v>82</v>
      </c>
      <c r="BV60" s="112" t="s">
        <v>74</v>
      </c>
      <c r="BW60" s="112" t="s">
        <v>96</v>
      </c>
      <c r="BX60" s="112" t="s">
        <v>85</v>
      </c>
      <c r="CL60" s="112" t="s">
        <v>3</v>
      </c>
    </row>
    <row r="61" s="6" customFormat="1" ht="25.5" customHeight="1">
      <c r="A61" s="91" t="s">
        <v>76</v>
      </c>
      <c r="B61" s="104"/>
      <c r="C61" s="9"/>
      <c r="D61" s="9"/>
      <c r="E61" s="105" t="s">
        <v>97</v>
      </c>
      <c r="F61" s="105"/>
      <c r="G61" s="105"/>
      <c r="H61" s="105"/>
      <c r="I61" s="105"/>
      <c r="J61" s="9"/>
      <c r="K61" s="105" t="s">
        <v>98</v>
      </c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6">
        <f>'05 - PS 03.3 - Systém říz...'!J32</f>
        <v>0</v>
      </c>
      <c r="AH61" s="9"/>
      <c r="AI61" s="9"/>
      <c r="AJ61" s="9"/>
      <c r="AK61" s="9"/>
      <c r="AL61" s="9"/>
      <c r="AM61" s="9"/>
      <c r="AN61" s="106">
        <f>SUM(AG61,AT61)</f>
        <v>0</v>
      </c>
      <c r="AO61" s="9"/>
      <c r="AP61" s="9"/>
      <c r="AQ61" s="107" t="s">
        <v>87</v>
      </c>
      <c r="AR61" s="104"/>
      <c r="AS61" s="108">
        <v>0</v>
      </c>
      <c r="AT61" s="109">
        <f>ROUND(SUM(AV61:AW61),2)</f>
        <v>0</v>
      </c>
      <c r="AU61" s="110">
        <f>'05 - PS 03.3 - Systém říz...'!P90</f>
        <v>0</v>
      </c>
      <c r="AV61" s="109">
        <f>'05 - PS 03.3 - Systém říz...'!J35</f>
        <v>0</v>
      </c>
      <c r="AW61" s="109">
        <f>'05 - PS 03.3 - Systém říz...'!J36</f>
        <v>0</v>
      </c>
      <c r="AX61" s="109">
        <f>'05 - PS 03.3 - Systém říz...'!J37</f>
        <v>0</v>
      </c>
      <c r="AY61" s="109">
        <f>'05 - PS 03.3 - Systém říz...'!J38</f>
        <v>0</v>
      </c>
      <c r="AZ61" s="109">
        <f>'05 - PS 03.3 - Systém říz...'!F35</f>
        <v>0</v>
      </c>
      <c r="BA61" s="109">
        <f>'05 - PS 03.3 - Systém říz...'!F36</f>
        <v>0</v>
      </c>
      <c r="BB61" s="109">
        <f>'05 - PS 03.3 - Systém říz...'!F37</f>
        <v>0</v>
      </c>
      <c r="BC61" s="109">
        <f>'05 - PS 03.3 - Systém říz...'!F38</f>
        <v>0</v>
      </c>
      <c r="BD61" s="111">
        <f>'05 - PS 03.3 - Systém říz...'!F39</f>
        <v>0</v>
      </c>
      <c r="BT61" s="112" t="s">
        <v>82</v>
      </c>
      <c r="BV61" s="112" t="s">
        <v>74</v>
      </c>
      <c r="BW61" s="112" t="s">
        <v>99</v>
      </c>
      <c r="BX61" s="112" t="s">
        <v>85</v>
      </c>
      <c r="CL61" s="112" t="s">
        <v>3</v>
      </c>
    </row>
    <row r="62" s="5" customFormat="1" ht="27" customHeight="1">
      <c r="A62" s="91" t="s">
        <v>76</v>
      </c>
      <c r="B62" s="92"/>
      <c r="C62" s="93"/>
      <c r="D62" s="94" t="s">
        <v>94</v>
      </c>
      <c r="E62" s="94"/>
      <c r="F62" s="94"/>
      <c r="G62" s="94"/>
      <c r="H62" s="94"/>
      <c r="I62" s="95"/>
      <c r="J62" s="94" t="s">
        <v>100</v>
      </c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6">
        <f>'04 - SO 04 - Kanalizace, ...'!J30</f>
        <v>0</v>
      </c>
      <c r="AH62" s="95"/>
      <c r="AI62" s="95"/>
      <c r="AJ62" s="95"/>
      <c r="AK62" s="95"/>
      <c r="AL62" s="95"/>
      <c r="AM62" s="95"/>
      <c r="AN62" s="96">
        <f>SUM(AG62,AT62)</f>
        <v>0</v>
      </c>
      <c r="AO62" s="95"/>
      <c r="AP62" s="95"/>
      <c r="AQ62" s="97" t="s">
        <v>79</v>
      </c>
      <c r="AR62" s="92"/>
      <c r="AS62" s="98">
        <v>0</v>
      </c>
      <c r="AT62" s="99">
        <f>ROUND(SUM(AV62:AW62),2)</f>
        <v>0</v>
      </c>
      <c r="AU62" s="100">
        <f>'04 - SO 04 - Kanalizace, ...'!P86</f>
        <v>0</v>
      </c>
      <c r="AV62" s="99">
        <f>'04 - SO 04 - Kanalizace, ...'!J33</f>
        <v>0</v>
      </c>
      <c r="AW62" s="99">
        <f>'04 - SO 04 - Kanalizace, ...'!J34</f>
        <v>0</v>
      </c>
      <c r="AX62" s="99">
        <f>'04 - SO 04 - Kanalizace, ...'!J35</f>
        <v>0</v>
      </c>
      <c r="AY62" s="99">
        <f>'04 - SO 04 - Kanalizace, ...'!J36</f>
        <v>0</v>
      </c>
      <c r="AZ62" s="99">
        <f>'04 - SO 04 - Kanalizace, ...'!F33</f>
        <v>0</v>
      </c>
      <c r="BA62" s="99">
        <f>'04 - SO 04 - Kanalizace, ...'!F34</f>
        <v>0</v>
      </c>
      <c r="BB62" s="99">
        <f>'04 - SO 04 - Kanalizace, ...'!F35</f>
        <v>0</v>
      </c>
      <c r="BC62" s="99">
        <f>'04 - SO 04 - Kanalizace, ...'!F36</f>
        <v>0</v>
      </c>
      <c r="BD62" s="101">
        <f>'04 - SO 04 - Kanalizace, ...'!F37</f>
        <v>0</v>
      </c>
      <c r="BT62" s="102" t="s">
        <v>80</v>
      </c>
      <c r="BV62" s="102" t="s">
        <v>74</v>
      </c>
      <c r="BW62" s="102" t="s">
        <v>101</v>
      </c>
      <c r="BX62" s="102" t="s">
        <v>5</v>
      </c>
      <c r="CL62" s="102" t="s">
        <v>3</v>
      </c>
      <c r="CM62" s="102" t="s">
        <v>82</v>
      </c>
    </row>
    <row r="63" s="5" customFormat="1" ht="16.5" customHeight="1">
      <c r="A63" s="91" t="s">
        <v>76</v>
      </c>
      <c r="B63" s="92"/>
      <c r="C63" s="93"/>
      <c r="D63" s="94" t="s">
        <v>97</v>
      </c>
      <c r="E63" s="94"/>
      <c r="F63" s="94"/>
      <c r="G63" s="94"/>
      <c r="H63" s="94"/>
      <c r="I63" s="95"/>
      <c r="J63" s="94" t="s">
        <v>102</v>
      </c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6">
        <f>'05 - SO 05 - Přípojky'!J30</f>
        <v>0</v>
      </c>
      <c r="AH63" s="95"/>
      <c r="AI63" s="95"/>
      <c r="AJ63" s="95"/>
      <c r="AK63" s="95"/>
      <c r="AL63" s="95"/>
      <c r="AM63" s="95"/>
      <c r="AN63" s="96">
        <f>SUM(AG63,AT63)</f>
        <v>0</v>
      </c>
      <c r="AO63" s="95"/>
      <c r="AP63" s="95"/>
      <c r="AQ63" s="97" t="s">
        <v>79</v>
      </c>
      <c r="AR63" s="92"/>
      <c r="AS63" s="98">
        <v>0</v>
      </c>
      <c r="AT63" s="99">
        <f>ROUND(SUM(AV63:AW63),2)</f>
        <v>0</v>
      </c>
      <c r="AU63" s="100">
        <f>'05 - SO 05 - Přípojky'!P87</f>
        <v>0</v>
      </c>
      <c r="AV63" s="99">
        <f>'05 - SO 05 - Přípojky'!J33</f>
        <v>0</v>
      </c>
      <c r="AW63" s="99">
        <f>'05 - SO 05 - Přípojky'!J34</f>
        <v>0</v>
      </c>
      <c r="AX63" s="99">
        <f>'05 - SO 05 - Přípojky'!J35</f>
        <v>0</v>
      </c>
      <c r="AY63" s="99">
        <f>'05 - SO 05 - Přípojky'!J36</f>
        <v>0</v>
      </c>
      <c r="AZ63" s="99">
        <f>'05 - SO 05 - Přípojky'!F33</f>
        <v>0</v>
      </c>
      <c r="BA63" s="99">
        <f>'05 - SO 05 - Přípojky'!F34</f>
        <v>0</v>
      </c>
      <c r="BB63" s="99">
        <f>'05 - SO 05 - Přípojky'!F35</f>
        <v>0</v>
      </c>
      <c r="BC63" s="99">
        <f>'05 - SO 05 - Přípojky'!F36</f>
        <v>0</v>
      </c>
      <c r="BD63" s="101">
        <f>'05 - SO 05 - Přípojky'!F37</f>
        <v>0</v>
      </c>
      <c r="BT63" s="102" t="s">
        <v>80</v>
      </c>
      <c r="BV63" s="102" t="s">
        <v>74</v>
      </c>
      <c r="BW63" s="102" t="s">
        <v>103</v>
      </c>
      <c r="BX63" s="102" t="s">
        <v>5</v>
      </c>
      <c r="CL63" s="102" t="s">
        <v>3</v>
      </c>
      <c r="CM63" s="102" t="s">
        <v>82</v>
      </c>
    </row>
    <row r="64" s="5" customFormat="1" ht="16.5" customHeight="1">
      <c r="A64" s="91" t="s">
        <v>76</v>
      </c>
      <c r="B64" s="92"/>
      <c r="C64" s="93"/>
      <c r="D64" s="94" t="s">
        <v>104</v>
      </c>
      <c r="E64" s="94"/>
      <c r="F64" s="94"/>
      <c r="G64" s="94"/>
      <c r="H64" s="94"/>
      <c r="I64" s="95"/>
      <c r="J64" s="94" t="s">
        <v>105</v>
      </c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6">
        <f>'06 - SO 10 - Stoka 3S-2X'!J30</f>
        <v>0</v>
      </c>
      <c r="AH64" s="95"/>
      <c r="AI64" s="95"/>
      <c r="AJ64" s="95"/>
      <c r="AK64" s="95"/>
      <c r="AL64" s="95"/>
      <c r="AM64" s="95"/>
      <c r="AN64" s="96">
        <f>SUM(AG64,AT64)</f>
        <v>0</v>
      </c>
      <c r="AO64" s="95"/>
      <c r="AP64" s="95"/>
      <c r="AQ64" s="97" t="s">
        <v>79</v>
      </c>
      <c r="AR64" s="92"/>
      <c r="AS64" s="98">
        <v>0</v>
      </c>
      <c r="AT64" s="99">
        <f>ROUND(SUM(AV64:AW64),2)</f>
        <v>0</v>
      </c>
      <c r="AU64" s="100">
        <f>'06 - SO 10 - Stoka 3S-2X'!P90</f>
        <v>0</v>
      </c>
      <c r="AV64" s="99">
        <f>'06 - SO 10 - Stoka 3S-2X'!J33</f>
        <v>0</v>
      </c>
      <c r="AW64" s="99">
        <f>'06 - SO 10 - Stoka 3S-2X'!J34</f>
        <v>0</v>
      </c>
      <c r="AX64" s="99">
        <f>'06 - SO 10 - Stoka 3S-2X'!J35</f>
        <v>0</v>
      </c>
      <c r="AY64" s="99">
        <f>'06 - SO 10 - Stoka 3S-2X'!J36</f>
        <v>0</v>
      </c>
      <c r="AZ64" s="99">
        <f>'06 - SO 10 - Stoka 3S-2X'!F33</f>
        <v>0</v>
      </c>
      <c r="BA64" s="99">
        <f>'06 - SO 10 - Stoka 3S-2X'!F34</f>
        <v>0</v>
      </c>
      <c r="BB64" s="99">
        <f>'06 - SO 10 - Stoka 3S-2X'!F35</f>
        <v>0</v>
      </c>
      <c r="BC64" s="99">
        <f>'06 - SO 10 - Stoka 3S-2X'!F36</f>
        <v>0</v>
      </c>
      <c r="BD64" s="101">
        <f>'06 - SO 10 - Stoka 3S-2X'!F37</f>
        <v>0</v>
      </c>
      <c r="BT64" s="102" t="s">
        <v>80</v>
      </c>
      <c r="BV64" s="102" t="s">
        <v>74</v>
      </c>
      <c r="BW64" s="102" t="s">
        <v>106</v>
      </c>
      <c r="BX64" s="102" t="s">
        <v>5</v>
      </c>
      <c r="CL64" s="102" t="s">
        <v>3</v>
      </c>
      <c r="CM64" s="102" t="s">
        <v>82</v>
      </c>
    </row>
    <row r="65" s="5" customFormat="1" ht="27" customHeight="1">
      <c r="A65" s="91" t="s">
        <v>76</v>
      </c>
      <c r="B65" s="92"/>
      <c r="C65" s="93"/>
      <c r="D65" s="94" t="s">
        <v>107</v>
      </c>
      <c r="E65" s="94"/>
      <c r="F65" s="94"/>
      <c r="G65" s="94"/>
      <c r="H65" s="94"/>
      <c r="I65" s="95"/>
      <c r="J65" s="94" t="s">
        <v>108</v>
      </c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6">
        <f>'07 - PS 01 - Kanalizace, ...'!J30</f>
        <v>0</v>
      </c>
      <c r="AH65" s="95"/>
      <c r="AI65" s="95"/>
      <c r="AJ65" s="95"/>
      <c r="AK65" s="95"/>
      <c r="AL65" s="95"/>
      <c r="AM65" s="95"/>
      <c r="AN65" s="96">
        <f>SUM(AG65,AT65)</f>
        <v>0</v>
      </c>
      <c r="AO65" s="95"/>
      <c r="AP65" s="95"/>
      <c r="AQ65" s="97" t="s">
        <v>109</v>
      </c>
      <c r="AR65" s="92"/>
      <c r="AS65" s="98">
        <v>0</v>
      </c>
      <c r="AT65" s="99">
        <f>ROUND(SUM(AV65:AW65),2)</f>
        <v>0</v>
      </c>
      <c r="AU65" s="100">
        <f>'07 - PS 01 - Kanalizace, ...'!P83</f>
        <v>0</v>
      </c>
      <c r="AV65" s="99">
        <f>'07 - PS 01 - Kanalizace, ...'!J33</f>
        <v>0</v>
      </c>
      <c r="AW65" s="99">
        <f>'07 - PS 01 - Kanalizace, ...'!J34</f>
        <v>0</v>
      </c>
      <c r="AX65" s="99">
        <f>'07 - PS 01 - Kanalizace, ...'!J35</f>
        <v>0</v>
      </c>
      <c r="AY65" s="99">
        <f>'07 - PS 01 - Kanalizace, ...'!J36</f>
        <v>0</v>
      </c>
      <c r="AZ65" s="99">
        <f>'07 - PS 01 - Kanalizace, ...'!F33</f>
        <v>0</v>
      </c>
      <c r="BA65" s="99">
        <f>'07 - PS 01 - Kanalizace, ...'!F34</f>
        <v>0</v>
      </c>
      <c r="BB65" s="99">
        <f>'07 - PS 01 - Kanalizace, ...'!F35</f>
        <v>0</v>
      </c>
      <c r="BC65" s="99">
        <f>'07 - PS 01 - Kanalizace, ...'!F36</f>
        <v>0</v>
      </c>
      <c r="BD65" s="101">
        <f>'07 - PS 01 - Kanalizace, ...'!F37</f>
        <v>0</v>
      </c>
      <c r="BT65" s="102" t="s">
        <v>80</v>
      </c>
      <c r="BV65" s="102" t="s">
        <v>74</v>
      </c>
      <c r="BW65" s="102" t="s">
        <v>110</v>
      </c>
      <c r="BX65" s="102" t="s">
        <v>5</v>
      </c>
      <c r="CL65" s="102" t="s">
        <v>3</v>
      </c>
      <c r="CM65" s="102" t="s">
        <v>82</v>
      </c>
    </row>
    <row r="66" s="5" customFormat="1" ht="16.5" customHeight="1">
      <c r="A66" s="91" t="s">
        <v>76</v>
      </c>
      <c r="B66" s="92"/>
      <c r="C66" s="93"/>
      <c r="D66" s="94" t="s">
        <v>111</v>
      </c>
      <c r="E66" s="94"/>
      <c r="F66" s="94"/>
      <c r="G66" s="94"/>
      <c r="H66" s="94"/>
      <c r="I66" s="95"/>
      <c r="J66" s="94" t="s">
        <v>112</v>
      </c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6">
        <f>'08 - VRN'!J30</f>
        <v>0</v>
      </c>
      <c r="AH66" s="95"/>
      <c r="AI66" s="95"/>
      <c r="AJ66" s="95"/>
      <c r="AK66" s="95"/>
      <c r="AL66" s="95"/>
      <c r="AM66" s="95"/>
      <c r="AN66" s="96">
        <f>SUM(AG66,AT66)</f>
        <v>0</v>
      </c>
      <c r="AO66" s="95"/>
      <c r="AP66" s="95"/>
      <c r="AQ66" s="97" t="s">
        <v>79</v>
      </c>
      <c r="AR66" s="92"/>
      <c r="AS66" s="113">
        <v>0</v>
      </c>
      <c r="AT66" s="114">
        <f>ROUND(SUM(AV66:AW66),2)</f>
        <v>0</v>
      </c>
      <c r="AU66" s="115">
        <f>'08 - VRN'!P80</f>
        <v>0</v>
      </c>
      <c r="AV66" s="114">
        <f>'08 - VRN'!J33</f>
        <v>0</v>
      </c>
      <c r="AW66" s="114">
        <f>'08 - VRN'!J34</f>
        <v>0</v>
      </c>
      <c r="AX66" s="114">
        <f>'08 - VRN'!J35</f>
        <v>0</v>
      </c>
      <c r="AY66" s="114">
        <f>'08 - VRN'!J36</f>
        <v>0</v>
      </c>
      <c r="AZ66" s="114">
        <f>'08 - VRN'!F33</f>
        <v>0</v>
      </c>
      <c r="BA66" s="114">
        <f>'08 - VRN'!F34</f>
        <v>0</v>
      </c>
      <c r="BB66" s="114">
        <f>'08 - VRN'!F35</f>
        <v>0</v>
      </c>
      <c r="BC66" s="114">
        <f>'08 - VRN'!F36</f>
        <v>0</v>
      </c>
      <c r="BD66" s="116">
        <f>'08 - VRN'!F37</f>
        <v>0</v>
      </c>
      <c r="BT66" s="102" t="s">
        <v>80</v>
      </c>
      <c r="BV66" s="102" t="s">
        <v>74</v>
      </c>
      <c r="BW66" s="102" t="s">
        <v>113</v>
      </c>
      <c r="BX66" s="102" t="s">
        <v>5</v>
      </c>
      <c r="CL66" s="102" t="s">
        <v>3</v>
      </c>
      <c r="CM66" s="102" t="s">
        <v>82</v>
      </c>
    </row>
    <row r="67" s="1" customFormat="1" ht="30" customHeight="1">
      <c r="B67" s="37"/>
      <c r="AR67" s="37"/>
    </row>
    <row r="68" s="1" customFormat="1" ht="6.96" customHeight="1"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37"/>
    </row>
  </sheetData>
  <mergeCells count="8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D62:H62"/>
    <mergeCell ref="D55:H55"/>
    <mergeCell ref="D56:H56"/>
    <mergeCell ref="E57:I57"/>
    <mergeCell ref="E58:I58"/>
    <mergeCell ref="E59:I59"/>
    <mergeCell ref="E60:I60"/>
    <mergeCell ref="E61:I61"/>
    <mergeCell ref="D63:H63"/>
    <mergeCell ref="D64:H64"/>
    <mergeCell ref="D65:H65"/>
    <mergeCell ref="D66:H66"/>
    <mergeCell ref="AG64:AM64"/>
    <mergeCell ref="AG63:AM63"/>
    <mergeCell ref="AG65:AM65"/>
    <mergeCell ref="AG66:AM66"/>
    <mergeCell ref="C52:G52"/>
    <mergeCell ref="I52:AF52"/>
    <mergeCell ref="J55:AF55"/>
    <mergeCell ref="J56:AF56"/>
    <mergeCell ref="K57:AF57"/>
    <mergeCell ref="K58:AF58"/>
    <mergeCell ref="K59:AF59"/>
    <mergeCell ref="K60:AF60"/>
    <mergeCell ref="K61:AF61"/>
    <mergeCell ref="J62:AF62"/>
    <mergeCell ref="J63:AF63"/>
    <mergeCell ref="J64:AF64"/>
    <mergeCell ref="J65:AF65"/>
    <mergeCell ref="J66:AF66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5" location="'01 - SO 01 - Kanalizace -...'!C2" display="/"/>
    <hyperlink ref="A57" location="'01 - SO 03.1 - Stavební část'!C2" display="/"/>
    <hyperlink ref="A58" location="'02 - SO 03.2 - Výtlačný ř...'!C2" display="/"/>
    <hyperlink ref="A59" location="'03 - PS 03.1 - Strojně te...'!C2" display="/"/>
    <hyperlink ref="A60" location="'04 - PS 03.2 - Elektrotec...'!C2" display="/"/>
    <hyperlink ref="A61" location="'05 - PS 03.3 - Systém říz...'!C2" display="/"/>
    <hyperlink ref="A62" location="'04 - SO 04 - Kanalizace, ...'!C2" display="/"/>
    <hyperlink ref="A63" location="'05 - SO 05 - Přípojky'!C2" display="/"/>
    <hyperlink ref="A64" location="'06 - SO 10 - Stoka 3S-2X'!C2" display="/"/>
    <hyperlink ref="A65" location="'07 - PS 01 - Kanalizace, ...'!C2" display="/"/>
    <hyperlink ref="A66" location="'08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106</v>
      </c>
      <c r="AZ2" s="118" t="s">
        <v>146</v>
      </c>
      <c r="BA2" s="118" t="s">
        <v>147</v>
      </c>
      <c r="BB2" s="118" t="s">
        <v>148</v>
      </c>
      <c r="BC2" s="118" t="s">
        <v>1748</v>
      </c>
      <c r="BD2" s="118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  <c r="AZ3" s="118" t="s">
        <v>114</v>
      </c>
      <c r="BA3" s="118" t="s">
        <v>115</v>
      </c>
      <c r="BB3" s="118" t="s">
        <v>116</v>
      </c>
      <c r="BC3" s="118" t="s">
        <v>1749</v>
      </c>
      <c r="BD3" s="118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  <c r="AZ4" s="118" t="s">
        <v>150</v>
      </c>
      <c r="BA4" s="118" t="s">
        <v>1641</v>
      </c>
      <c r="BB4" s="118" t="s">
        <v>148</v>
      </c>
      <c r="BC4" s="118" t="s">
        <v>1750</v>
      </c>
      <c r="BD4" s="118" t="s">
        <v>82</v>
      </c>
    </row>
    <row r="5" ht="6.96" customHeight="1">
      <c r="B5" s="22"/>
      <c r="L5" s="22"/>
      <c r="AZ5" s="118" t="s">
        <v>49</v>
      </c>
      <c r="BA5" s="118" t="s">
        <v>162</v>
      </c>
      <c r="BB5" s="118" t="s">
        <v>131</v>
      </c>
      <c r="BC5" s="118" t="s">
        <v>1751</v>
      </c>
      <c r="BD5" s="118" t="s">
        <v>82</v>
      </c>
    </row>
    <row r="6" ht="12" customHeight="1">
      <c r="B6" s="22"/>
      <c r="D6" s="31" t="s">
        <v>17</v>
      </c>
      <c r="L6" s="22"/>
      <c r="AZ6" s="118" t="s">
        <v>137</v>
      </c>
      <c r="BA6" s="118" t="s">
        <v>138</v>
      </c>
      <c r="BB6" s="118" t="s">
        <v>116</v>
      </c>
      <c r="BC6" s="118" t="s">
        <v>1752</v>
      </c>
      <c r="BD6" s="118" t="s">
        <v>82</v>
      </c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  <c r="AZ7" s="118" t="s">
        <v>125</v>
      </c>
      <c r="BA7" s="118" t="s">
        <v>126</v>
      </c>
      <c r="BB7" s="118" t="s">
        <v>127</v>
      </c>
      <c r="BC7" s="118" t="s">
        <v>145</v>
      </c>
      <c r="BD7" s="118" t="s">
        <v>82</v>
      </c>
    </row>
    <row r="8" s="1" customFormat="1" ht="12" customHeight="1">
      <c r="B8" s="37"/>
      <c r="D8" s="31" t="s">
        <v>136</v>
      </c>
      <c r="I8" s="121"/>
      <c r="L8" s="37"/>
      <c r="AZ8" s="118" t="s">
        <v>141</v>
      </c>
      <c r="BA8" s="118" t="s">
        <v>142</v>
      </c>
      <c r="BB8" s="118" t="s">
        <v>116</v>
      </c>
      <c r="BC8" s="118" t="s">
        <v>498</v>
      </c>
      <c r="BD8" s="118" t="s">
        <v>82</v>
      </c>
    </row>
    <row r="9" s="1" customFormat="1" ht="36.96" customHeight="1">
      <c r="B9" s="37"/>
      <c r="E9" s="58" t="s">
        <v>1753</v>
      </c>
      <c r="F9" s="1"/>
      <c r="G9" s="1"/>
      <c r="H9" s="1"/>
      <c r="I9" s="121"/>
      <c r="L9" s="37"/>
      <c r="AZ9" s="118" t="s">
        <v>159</v>
      </c>
      <c r="BA9" s="118" t="s">
        <v>160</v>
      </c>
      <c r="BB9" s="118" t="s">
        <v>131</v>
      </c>
      <c r="BC9" s="118" t="s">
        <v>1754</v>
      </c>
      <c r="BD9" s="118" t="s">
        <v>82</v>
      </c>
    </row>
    <row r="10" s="1" customFormat="1">
      <c r="B10" s="37"/>
      <c r="I10" s="121"/>
      <c r="L10" s="37"/>
      <c r="AZ10" s="118" t="s">
        <v>156</v>
      </c>
      <c r="BA10" s="118" t="s">
        <v>157</v>
      </c>
      <c r="BB10" s="118" t="s">
        <v>131</v>
      </c>
      <c r="BC10" s="118" t="s">
        <v>1755</v>
      </c>
      <c r="BD10" s="118" t="s">
        <v>82</v>
      </c>
    </row>
    <row r="11" s="1" customFormat="1" ht="12" customHeight="1">
      <c r="B11" s="37"/>
      <c r="D11" s="31" t="s">
        <v>19</v>
      </c>
      <c r="F11" s="19" t="s">
        <v>3</v>
      </c>
      <c r="I11" s="122" t="s">
        <v>20</v>
      </c>
      <c r="J11" s="19" t="s">
        <v>3</v>
      </c>
      <c r="L11" s="37"/>
      <c r="AZ11" s="118" t="s">
        <v>129</v>
      </c>
      <c r="BA11" s="118" t="s">
        <v>130</v>
      </c>
      <c r="BB11" s="118" t="s">
        <v>131</v>
      </c>
      <c r="BC11" s="118" t="s">
        <v>1756</v>
      </c>
      <c r="BD11" s="118" t="s">
        <v>82</v>
      </c>
    </row>
    <row r="12" s="1" customFormat="1" ht="12" customHeight="1">
      <c r="B12" s="37"/>
      <c r="D12" s="31" t="s">
        <v>21</v>
      </c>
      <c r="F12" s="19" t="s">
        <v>22</v>
      </c>
      <c r="I12" s="122" t="s">
        <v>23</v>
      </c>
      <c r="J12" s="60" t="str">
        <f>'Rekapitulace stavby'!AN8</f>
        <v>12. 2. 2019</v>
      </c>
      <c r="L12" s="37"/>
      <c r="AZ12" s="118" t="s">
        <v>133</v>
      </c>
      <c r="BA12" s="118" t="s">
        <v>134</v>
      </c>
      <c r="BB12" s="118" t="s">
        <v>131</v>
      </c>
      <c r="BC12" s="118" t="s">
        <v>1757</v>
      </c>
      <c r="BD12" s="118" t="s">
        <v>82</v>
      </c>
    </row>
    <row r="13" s="1" customFormat="1" ht="10.8" customHeight="1">
      <c r="B13" s="37"/>
      <c r="I13" s="121"/>
      <c r="L13" s="37"/>
      <c r="AZ13" s="118" t="s">
        <v>164</v>
      </c>
      <c r="BA13" s="118" t="s">
        <v>165</v>
      </c>
      <c r="BB13" s="118" t="s">
        <v>116</v>
      </c>
      <c r="BC13" s="118" t="s">
        <v>1758</v>
      </c>
      <c r="BD13" s="118" t="s">
        <v>82</v>
      </c>
    </row>
    <row r="14" s="1" customFormat="1" ht="12" customHeight="1">
      <c r="B14" s="37"/>
      <c r="D14" s="31" t="s">
        <v>25</v>
      </c>
      <c r="I14" s="122" t="s">
        <v>26</v>
      </c>
      <c r="J14" s="19" t="s">
        <v>3</v>
      </c>
      <c r="L14" s="37"/>
    </row>
    <row r="15" s="1" customFormat="1" ht="18" customHeight="1">
      <c r="B15" s="37"/>
      <c r="E15" s="19" t="s">
        <v>27</v>
      </c>
      <c r="I15" s="122" t="s">
        <v>28</v>
      </c>
      <c r="J15" s="19" t="s">
        <v>3</v>
      </c>
      <c r="L15" s="37"/>
    </row>
    <row r="16" s="1" customFormat="1" ht="6.96" customHeight="1">
      <c r="B16" s="37"/>
      <c r="I16" s="121"/>
      <c r="L16" s="37"/>
    </row>
    <row r="17" s="1" customFormat="1" ht="12" customHeight="1">
      <c r="B17" s="37"/>
      <c r="D17" s="31" t="s">
        <v>29</v>
      </c>
      <c r="I17" s="122" t="s">
        <v>26</v>
      </c>
      <c r="J17" s="32" t="str">
        <f>'Rekapitulace stavby'!AN13</f>
        <v>Vyplň údaj</v>
      </c>
      <c r="L17" s="37"/>
    </row>
    <row r="18" s="1" customFormat="1" ht="18" customHeight="1">
      <c r="B18" s="37"/>
      <c r="E18" s="32" t="str">
        <f>'Rekapitulace stavby'!E14</f>
        <v>Vyplň údaj</v>
      </c>
      <c r="F18" s="19"/>
      <c r="G18" s="19"/>
      <c r="H18" s="19"/>
      <c r="I18" s="122" t="s">
        <v>28</v>
      </c>
      <c r="J18" s="32" t="str">
        <f>'Rekapitulace stavby'!AN14</f>
        <v>Vyplň údaj</v>
      </c>
      <c r="L18" s="37"/>
    </row>
    <row r="19" s="1" customFormat="1" ht="6.96" customHeight="1">
      <c r="B19" s="37"/>
      <c r="I19" s="121"/>
      <c r="L19" s="37"/>
    </row>
    <row r="20" s="1" customFormat="1" ht="12" customHeight="1">
      <c r="B20" s="37"/>
      <c r="D20" s="31" t="s">
        <v>31</v>
      </c>
      <c r="I20" s="122" t="s">
        <v>26</v>
      </c>
      <c r="J20" s="19" t="s">
        <v>3</v>
      </c>
      <c r="L20" s="37"/>
    </row>
    <row r="21" s="1" customFormat="1" ht="18" customHeight="1">
      <c r="B21" s="37"/>
      <c r="E21" s="19" t="s">
        <v>32</v>
      </c>
      <c r="I21" s="122" t="s">
        <v>28</v>
      </c>
      <c r="J21" s="19" t="s">
        <v>3</v>
      </c>
      <c r="L21" s="37"/>
    </row>
    <row r="22" s="1" customFormat="1" ht="6.96" customHeight="1">
      <c r="B22" s="37"/>
      <c r="I22" s="121"/>
      <c r="L22" s="37"/>
    </row>
    <row r="23" s="1" customFormat="1" ht="12" customHeight="1">
      <c r="B23" s="37"/>
      <c r="D23" s="31" t="s">
        <v>34</v>
      </c>
      <c r="I23" s="122" t="s">
        <v>26</v>
      </c>
      <c r="J23" s="19" t="s">
        <v>3</v>
      </c>
      <c r="L23" s="37"/>
    </row>
    <row r="24" s="1" customFormat="1" ht="18" customHeight="1">
      <c r="B24" s="37"/>
      <c r="E24" s="19" t="s">
        <v>35</v>
      </c>
      <c r="I24" s="122" t="s">
        <v>28</v>
      </c>
      <c r="J24" s="19" t="s">
        <v>3</v>
      </c>
      <c r="L24" s="37"/>
    </row>
    <row r="25" s="1" customFormat="1" ht="6.96" customHeight="1">
      <c r="B25" s="37"/>
      <c r="I25" s="121"/>
      <c r="L25" s="37"/>
    </row>
    <row r="26" s="1" customFormat="1" ht="12" customHeight="1">
      <c r="B26" s="37"/>
      <c r="D26" s="31" t="s">
        <v>36</v>
      </c>
      <c r="I26" s="121"/>
      <c r="L26" s="37"/>
    </row>
    <row r="27" s="7" customFormat="1" ht="16.5" customHeight="1">
      <c r="B27" s="123"/>
      <c r="E27" s="35" t="s">
        <v>3</v>
      </c>
      <c r="F27" s="35"/>
      <c r="G27" s="35"/>
      <c r="H27" s="35"/>
      <c r="I27" s="124"/>
      <c r="L27" s="123"/>
    </row>
    <row r="28" s="1" customFormat="1" ht="6.96" customHeight="1">
      <c r="B28" s="37"/>
      <c r="I28" s="121"/>
      <c r="L28" s="37"/>
    </row>
    <row r="29" s="1" customFormat="1" ht="6.96" customHeight="1">
      <c r="B29" s="37"/>
      <c r="D29" s="63"/>
      <c r="E29" s="63"/>
      <c r="F29" s="63"/>
      <c r="G29" s="63"/>
      <c r="H29" s="63"/>
      <c r="I29" s="125"/>
      <c r="J29" s="63"/>
      <c r="K29" s="63"/>
      <c r="L29" s="37"/>
    </row>
    <row r="30" s="1" customFormat="1" ht="25.44" customHeight="1">
      <c r="B30" s="37"/>
      <c r="D30" s="126" t="s">
        <v>38</v>
      </c>
      <c r="I30" s="121"/>
      <c r="J30" s="83">
        <f>ROUND(J90, 2)</f>
        <v>0</v>
      </c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14.4" customHeight="1">
      <c r="B32" s="37"/>
      <c r="F32" s="41" t="s">
        <v>40</v>
      </c>
      <c r="I32" s="127" t="s">
        <v>39</v>
      </c>
      <c r="J32" s="41" t="s">
        <v>41</v>
      </c>
      <c r="L32" s="37"/>
    </row>
    <row r="33" s="1" customFormat="1" ht="14.4" customHeight="1">
      <c r="B33" s="37"/>
      <c r="D33" s="31" t="s">
        <v>42</v>
      </c>
      <c r="E33" s="31" t="s">
        <v>43</v>
      </c>
      <c r="F33" s="128">
        <f>ROUND((SUM(BE90:BE285)),  2)</f>
        <v>0</v>
      </c>
      <c r="I33" s="129">
        <v>0.20999999999999999</v>
      </c>
      <c r="J33" s="128">
        <f>ROUND(((SUM(BE90:BE285))*I33),  2)</f>
        <v>0</v>
      </c>
      <c r="L33" s="37"/>
    </row>
    <row r="34" s="1" customFormat="1" ht="14.4" customHeight="1">
      <c r="B34" s="37"/>
      <c r="E34" s="31" t="s">
        <v>44</v>
      </c>
      <c r="F34" s="128">
        <f>ROUND((SUM(BF90:BF285)),  2)</f>
        <v>0</v>
      </c>
      <c r="I34" s="129">
        <v>0.14999999999999999</v>
      </c>
      <c r="J34" s="128">
        <f>ROUND(((SUM(BF90:BF285))*I34),  2)</f>
        <v>0</v>
      </c>
      <c r="L34" s="37"/>
    </row>
    <row r="35" hidden="1" s="1" customFormat="1" ht="14.4" customHeight="1">
      <c r="B35" s="37"/>
      <c r="E35" s="31" t="s">
        <v>45</v>
      </c>
      <c r="F35" s="128">
        <f>ROUND((SUM(BG90:BG285)),  2)</f>
        <v>0</v>
      </c>
      <c r="I35" s="129">
        <v>0.20999999999999999</v>
      </c>
      <c r="J35" s="128">
        <f>0</f>
        <v>0</v>
      </c>
      <c r="L35" s="37"/>
    </row>
    <row r="36" hidden="1" s="1" customFormat="1" ht="14.4" customHeight="1">
      <c r="B36" s="37"/>
      <c r="E36" s="31" t="s">
        <v>46</v>
      </c>
      <c r="F36" s="128">
        <f>ROUND((SUM(BH90:BH285)),  2)</f>
        <v>0</v>
      </c>
      <c r="I36" s="129">
        <v>0.14999999999999999</v>
      </c>
      <c r="J36" s="128">
        <f>0</f>
        <v>0</v>
      </c>
      <c r="L36" s="37"/>
    </row>
    <row r="37" hidden="1" s="1" customFormat="1" ht="14.4" customHeight="1">
      <c r="B37" s="37"/>
      <c r="E37" s="31" t="s">
        <v>47</v>
      </c>
      <c r="F37" s="128">
        <f>ROUND((SUM(BI90:BI285)),  2)</f>
        <v>0</v>
      </c>
      <c r="I37" s="129">
        <v>0</v>
      </c>
      <c r="J37" s="128">
        <f>0</f>
        <v>0</v>
      </c>
      <c r="L37" s="37"/>
    </row>
    <row r="38" s="1" customFormat="1" ht="6.96" customHeight="1">
      <c r="B38" s="37"/>
      <c r="I38" s="121"/>
      <c r="L38" s="37"/>
    </row>
    <row r="39" s="1" customFormat="1" ht="25.44" customHeight="1">
      <c r="B39" s="37"/>
      <c r="C39" s="130"/>
      <c r="D39" s="131" t="s">
        <v>48</v>
      </c>
      <c r="E39" s="71"/>
      <c r="F39" s="7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37"/>
    </row>
    <row r="40" s="1" customFormat="1" ht="14.4" customHeight="1">
      <c r="B40" s="52"/>
      <c r="C40" s="53"/>
      <c r="D40" s="53"/>
      <c r="E40" s="53"/>
      <c r="F40" s="53"/>
      <c r="G40" s="53"/>
      <c r="H40" s="53"/>
      <c r="I40" s="137"/>
      <c r="J40" s="53"/>
      <c r="K40" s="53"/>
      <c r="L40" s="37"/>
    </row>
    <row r="44" s="1" customFormat="1" ht="6.96" customHeight="1">
      <c r="B44" s="54"/>
      <c r="C44" s="55"/>
      <c r="D44" s="55"/>
      <c r="E44" s="55"/>
      <c r="F44" s="55"/>
      <c r="G44" s="55"/>
      <c r="H44" s="55"/>
      <c r="I44" s="138"/>
      <c r="J44" s="55"/>
      <c r="K44" s="55"/>
      <c r="L44" s="37"/>
    </row>
    <row r="45" s="1" customFormat="1" ht="24.96" customHeight="1">
      <c r="B45" s="37"/>
      <c r="C45" s="23" t="s">
        <v>170</v>
      </c>
      <c r="I45" s="121"/>
      <c r="L45" s="37"/>
    </row>
    <row r="46" s="1" customFormat="1" ht="6.96" customHeight="1">
      <c r="B46" s="37"/>
      <c r="I46" s="121"/>
      <c r="L46" s="37"/>
    </row>
    <row r="47" s="1" customFormat="1" ht="12" customHeight="1">
      <c r="B47" s="37"/>
      <c r="C47" s="31" t="s">
        <v>17</v>
      </c>
      <c r="I47" s="121"/>
      <c r="L47" s="37"/>
    </row>
    <row r="48" s="1" customFormat="1" ht="16.5" customHeight="1">
      <c r="B48" s="37"/>
      <c r="E48" s="120" t="str">
        <f>E7</f>
        <v>Semčice, dostavba kanalizace a intenzifikace ČOV - Část A) Dostavba kanalizace - UZNATELNÉ NÁKLADY</v>
      </c>
      <c r="F48" s="31"/>
      <c r="G48" s="31"/>
      <c r="H48" s="31"/>
      <c r="I48" s="121"/>
      <c r="L48" s="37"/>
    </row>
    <row r="49" s="1" customFormat="1" ht="12" customHeight="1">
      <c r="B49" s="37"/>
      <c r="C49" s="31" t="s">
        <v>136</v>
      </c>
      <c r="I49" s="121"/>
      <c r="L49" s="37"/>
    </row>
    <row r="50" s="1" customFormat="1" ht="16.5" customHeight="1">
      <c r="B50" s="37"/>
      <c r="E50" s="58" t="str">
        <f>E9</f>
        <v>06 - SO 10 - Stoka 3S-2X</v>
      </c>
      <c r="F50" s="1"/>
      <c r="G50" s="1"/>
      <c r="H50" s="1"/>
      <c r="I50" s="121"/>
      <c r="L50" s="37"/>
    </row>
    <row r="51" s="1" customFormat="1" ht="6.96" customHeight="1">
      <c r="B51" s="37"/>
      <c r="I51" s="121"/>
      <c r="L51" s="37"/>
    </row>
    <row r="52" s="1" customFormat="1" ht="12" customHeight="1">
      <c r="B52" s="37"/>
      <c r="C52" s="31" t="s">
        <v>21</v>
      </c>
      <c r="F52" s="19" t="str">
        <f>F12</f>
        <v>Semčice</v>
      </c>
      <c r="I52" s="122" t="s">
        <v>23</v>
      </c>
      <c r="J52" s="60" t="str">
        <f>IF(J12="","",J12)</f>
        <v>12. 2. 2019</v>
      </c>
      <c r="L52" s="37"/>
    </row>
    <row r="53" s="1" customFormat="1" ht="6.96" customHeight="1">
      <c r="B53" s="37"/>
      <c r="I53" s="121"/>
      <c r="L53" s="37"/>
    </row>
    <row r="54" s="1" customFormat="1" ht="24.9" customHeight="1">
      <c r="B54" s="37"/>
      <c r="C54" s="31" t="s">
        <v>25</v>
      </c>
      <c r="F54" s="19" t="str">
        <f>E15</f>
        <v>VaK Mladá Boleslav, a.s.</v>
      </c>
      <c r="I54" s="122" t="s">
        <v>31</v>
      </c>
      <c r="J54" s="35" t="str">
        <f>E21</f>
        <v>Vodohospodářské inženýrské služby, a.s.</v>
      </c>
      <c r="L54" s="37"/>
    </row>
    <row r="55" s="1" customFormat="1" ht="13.65" customHeight="1">
      <c r="B55" s="37"/>
      <c r="C55" s="31" t="s">
        <v>29</v>
      </c>
      <c r="F55" s="19" t="str">
        <f>IF(E18="","",E18)</f>
        <v>Vyplň údaj</v>
      </c>
      <c r="I55" s="122" t="s">
        <v>34</v>
      </c>
      <c r="J55" s="35" t="str">
        <f>E24</f>
        <v>Ing.Eva Mrvová</v>
      </c>
      <c r="L55" s="37"/>
    </row>
    <row r="56" s="1" customFormat="1" ht="10.32" customHeight="1">
      <c r="B56" s="37"/>
      <c r="I56" s="121"/>
      <c r="L56" s="37"/>
    </row>
    <row r="57" s="1" customFormat="1" ht="29.28" customHeight="1">
      <c r="B57" s="37"/>
      <c r="C57" s="139" t="s">
        <v>171</v>
      </c>
      <c r="D57" s="130"/>
      <c r="E57" s="130"/>
      <c r="F57" s="130"/>
      <c r="G57" s="130"/>
      <c r="H57" s="130"/>
      <c r="I57" s="140"/>
      <c r="J57" s="141" t="s">
        <v>172</v>
      </c>
      <c r="K57" s="130"/>
      <c r="L57" s="37"/>
    </row>
    <row r="58" s="1" customFormat="1" ht="10.32" customHeight="1">
      <c r="B58" s="37"/>
      <c r="I58" s="121"/>
      <c r="L58" s="37"/>
    </row>
    <row r="59" s="1" customFormat="1" ht="22.8" customHeight="1">
      <c r="B59" s="37"/>
      <c r="C59" s="142" t="s">
        <v>70</v>
      </c>
      <c r="I59" s="121"/>
      <c r="J59" s="83">
        <f>J90</f>
        <v>0</v>
      </c>
      <c r="L59" s="37"/>
      <c r="AU59" s="19" t="s">
        <v>173</v>
      </c>
    </row>
    <row r="60" s="8" customFormat="1" ht="24.96" customHeight="1">
      <c r="B60" s="143"/>
      <c r="D60" s="144" t="s">
        <v>174</v>
      </c>
      <c r="E60" s="145"/>
      <c r="F60" s="145"/>
      <c r="G60" s="145"/>
      <c r="H60" s="145"/>
      <c r="I60" s="146"/>
      <c r="J60" s="147">
        <f>J91</f>
        <v>0</v>
      </c>
      <c r="L60" s="143"/>
    </row>
    <row r="61" s="9" customFormat="1" ht="19.92" customHeight="1">
      <c r="B61" s="148"/>
      <c r="D61" s="149" t="s">
        <v>175</v>
      </c>
      <c r="E61" s="150"/>
      <c r="F61" s="150"/>
      <c r="G61" s="150"/>
      <c r="H61" s="150"/>
      <c r="I61" s="151"/>
      <c r="J61" s="152">
        <f>J92</f>
        <v>0</v>
      </c>
      <c r="L61" s="148"/>
    </row>
    <row r="62" s="9" customFormat="1" ht="19.92" customHeight="1">
      <c r="B62" s="148"/>
      <c r="D62" s="149" t="s">
        <v>176</v>
      </c>
      <c r="E62" s="150"/>
      <c r="F62" s="150"/>
      <c r="G62" s="150"/>
      <c r="H62" s="150"/>
      <c r="I62" s="151"/>
      <c r="J62" s="152">
        <f>J183</f>
        <v>0</v>
      </c>
      <c r="L62" s="148"/>
    </row>
    <row r="63" s="9" customFormat="1" ht="19.92" customHeight="1">
      <c r="B63" s="148"/>
      <c r="D63" s="149" t="s">
        <v>177</v>
      </c>
      <c r="E63" s="150"/>
      <c r="F63" s="150"/>
      <c r="G63" s="150"/>
      <c r="H63" s="150"/>
      <c r="I63" s="151"/>
      <c r="J63" s="152">
        <f>J189</f>
        <v>0</v>
      </c>
      <c r="L63" s="148"/>
    </row>
    <row r="64" s="9" customFormat="1" ht="19.92" customHeight="1">
      <c r="B64" s="148"/>
      <c r="D64" s="149" t="s">
        <v>178</v>
      </c>
      <c r="E64" s="150"/>
      <c r="F64" s="150"/>
      <c r="G64" s="150"/>
      <c r="H64" s="150"/>
      <c r="I64" s="151"/>
      <c r="J64" s="152">
        <f>J201</f>
        <v>0</v>
      </c>
      <c r="L64" s="148"/>
    </row>
    <row r="65" s="9" customFormat="1" ht="19.92" customHeight="1">
      <c r="B65" s="148"/>
      <c r="D65" s="149" t="s">
        <v>179</v>
      </c>
      <c r="E65" s="150"/>
      <c r="F65" s="150"/>
      <c r="G65" s="150"/>
      <c r="H65" s="150"/>
      <c r="I65" s="151"/>
      <c r="J65" s="152">
        <f>J220</f>
        <v>0</v>
      </c>
      <c r="L65" s="148"/>
    </row>
    <row r="66" s="9" customFormat="1" ht="19.92" customHeight="1">
      <c r="B66" s="148"/>
      <c r="D66" s="149" t="s">
        <v>180</v>
      </c>
      <c r="E66" s="150"/>
      <c r="F66" s="150"/>
      <c r="G66" s="150"/>
      <c r="H66" s="150"/>
      <c r="I66" s="151"/>
      <c r="J66" s="152">
        <f>J258</f>
        <v>0</v>
      </c>
      <c r="L66" s="148"/>
    </row>
    <row r="67" s="9" customFormat="1" ht="19.92" customHeight="1">
      <c r="B67" s="148"/>
      <c r="D67" s="149" t="s">
        <v>181</v>
      </c>
      <c r="E67" s="150"/>
      <c r="F67" s="150"/>
      <c r="G67" s="150"/>
      <c r="H67" s="150"/>
      <c r="I67" s="151"/>
      <c r="J67" s="152">
        <f>J266</f>
        <v>0</v>
      </c>
      <c r="L67" s="148"/>
    </row>
    <row r="68" s="9" customFormat="1" ht="19.92" customHeight="1">
      <c r="B68" s="148"/>
      <c r="D68" s="149" t="s">
        <v>182</v>
      </c>
      <c r="E68" s="150"/>
      <c r="F68" s="150"/>
      <c r="G68" s="150"/>
      <c r="H68" s="150"/>
      <c r="I68" s="151"/>
      <c r="J68" s="152">
        <f>J277</f>
        <v>0</v>
      </c>
      <c r="L68" s="148"/>
    </row>
    <row r="69" s="8" customFormat="1" ht="24.96" customHeight="1">
      <c r="B69" s="143"/>
      <c r="D69" s="144" t="s">
        <v>183</v>
      </c>
      <c r="E69" s="145"/>
      <c r="F69" s="145"/>
      <c r="G69" s="145"/>
      <c r="H69" s="145"/>
      <c r="I69" s="146"/>
      <c r="J69" s="147">
        <f>J279</f>
        <v>0</v>
      </c>
      <c r="L69" s="143"/>
    </row>
    <row r="70" s="9" customFormat="1" ht="19.92" customHeight="1">
      <c r="B70" s="148"/>
      <c r="D70" s="149" t="s">
        <v>184</v>
      </c>
      <c r="E70" s="150"/>
      <c r="F70" s="150"/>
      <c r="G70" s="150"/>
      <c r="H70" s="150"/>
      <c r="I70" s="151"/>
      <c r="J70" s="152">
        <f>J280</f>
        <v>0</v>
      </c>
      <c r="L70" s="148"/>
    </row>
    <row r="71" s="1" customFormat="1" ht="21.84" customHeight="1">
      <c r="B71" s="37"/>
      <c r="I71" s="121"/>
      <c r="L71" s="37"/>
    </row>
    <row r="72" s="1" customFormat="1" ht="6.96" customHeight="1">
      <c r="B72" s="52"/>
      <c r="C72" s="53"/>
      <c r="D72" s="53"/>
      <c r="E72" s="53"/>
      <c r="F72" s="53"/>
      <c r="G72" s="53"/>
      <c r="H72" s="53"/>
      <c r="I72" s="137"/>
      <c r="J72" s="53"/>
      <c r="K72" s="53"/>
      <c r="L72" s="37"/>
    </row>
    <row r="76" s="1" customFormat="1" ht="6.96" customHeight="1">
      <c r="B76" s="54"/>
      <c r="C76" s="55"/>
      <c r="D76" s="55"/>
      <c r="E76" s="55"/>
      <c r="F76" s="55"/>
      <c r="G76" s="55"/>
      <c r="H76" s="55"/>
      <c r="I76" s="138"/>
      <c r="J76" s="55"/>
      <c r="K76" s="55"/>
      <c r="L76" s="37"/>
    </row>
    <row r="77" s="1" customFormat="1" ht="24.96" customHeight="1">
      <c r="B77" s="37"/>
      <c r="C77" s="23" t="s">
        <v>185</v>
      </c>
      <c r="I77" s="121"/>
      <c r="L77" s="37"/>
    </row>
    <row r="78" s="1" customFormat="1" ht="6.96" customHeight="1">
      <c r="B78" s="37"/>
      <c r="I78" s="121"/>
      <c r="L78" s="37"/>
    </row>
    <row r="79" s="1" customFormat="1" ht="12" customHeight="1">
      <c r="B79" s="37"/>
      <c r="C79" s="31" t="s">
        <v>17</v>
      </c>
      <c r="I79" s="121"/>
      <c r="L79" s="37"/>
    </row>
    <row r="80" s="1" customFormat="1" ht="16.5" customHeight="1">
      <c r="B80" s="37"/>
      <c r="E80" s="120" t="str">
        <f>E7</f>
        <v>Semčice, dostavba kanalizace a intenzifikace ČOV - Část A) Dostavba kanalizace - UZNATELNÉ NÁKLADY</v>
      </c>
      <c r="F80" s="31"/>
      <c r="G80" s="31"/>
      <c r="H80" s="31"/>
      <c r="I80" s="121"/>
      <c r="L80" s="37"/>
    </row>
    <row r="81" s="1" customFormat="1" ht="12" customHeight="1">
      <c r="B81" s="37"/>
      <c r="C81" s="31" t="s">
        <v>136</v>
      </c>
      <c r="I81" s="121"/>
      <c r="L81" s="37"/>
    </row>
    <row r="82" s="1" customFormat="1" ht="16.5" customHeight="1">
      <c r="B82" s="37"/>
      <c r="E82" s="58" t="str">
        <f>E9</f>
        <v>06 - SO 10 - Stoka 3S-2X</v>
      </c>
      <c r="F82" s="1"/>
      <c r="G82" s="1"/>
      <c r="H82" s="1"/>
      <c r="I82" s="121"/>
      <c r="L82" s="37"/>
    </row>
    <row r="83" s="1" customFormat="1" ht="6.96" customHeight="1">
      <c r="B83" s="37"/>
      <c r="I83" s="121"/>
      <c r="L83" s="37"/>
    </row>
    <row r="84" s="1" customFormat="1" ht="12" customHeight="1">
      <c r="B84" s="37"/>
      <c r="C84" s="31" t="s">
        <v>21</v>
      </c>
      <c r="F84" s="19" t="str">
        <f>F12</f>
        <v>Semčice</v>
      </c>
      <c r="I84" s="122" t="s">
        <v>23</v>
      </c>
      <c r="J84" s="60" t="str">
        <f>IF(J12="","",J12)</f>
        <v>12. 2. 2019</v>
      </c>
      <c r="L84" s="37"/>
    </row>
    <row r="85" s="1" customFormat="1" ht="6.96" customHeight="1">
      <c r="B85" s="37"/>
      <c r="I85" s="121"/>
      <c r="L85" s="37"/>
    </row>
    <row r="86" s="1" customFormat="1" ht="24.9" customHeight="1">
      <c r="B86" s="37"/>
      <c r="C86" s="31" t="s">
        <v>25</v>
      </c>
      <c r="F86" s="19" t="str">
        <f>E15</f>
        <v>VaK Mladá Boleslav, a.s.</v>
      </c>
      <c r="I86" s="122" t="s">
        <v>31</v>
      </c>
      <c r="J86" s="35" t="str">
        <f>E21</f>
        <v>Vodohospodářské inženýrské služby, a.s.</v>
      </c>
      <c r="L86" s="37"/>
    </row>
    <row r="87" s="1" customFormat="1" ht="13.65" customHeight="1">
      <c r="B87" s="37"/>
      <c r="C87" s="31" t="s">
        <v>29</v>
      </c>
      <c r="F87" s="19" t="str">
        <f>IF(E18="","",E18)</f>
        <v>Vyplň údaj</v>
      </c>
      <c r="I87" s="122" t="s">
        <v>34</v>
      </c>
      <c r="J87" s="35" t="str">
        <f>E24</f>
        <v>Ing.Eva Mrvová</v>
      </c>
      <c r="L87" s="37"/>
    </row>
    <row r="88" s="1" customFormat="1" ht="10.32" customHeight="1">
      <c r="B88" s="37"/>
      <c r="I88" s="121"/>
      <c r="L88" s="37"/>
    </row>
    <row r="89" s="10" customFormat="1" ht="29.28" customHeight="1">
      <c r="B89" s="153"/>
      <c r="C89" s="154" t="s">
        <v>186</v>
      </c>
      <c r="D89" s="155" t="s">
        <v>57</v>
      </c>
      <c r="E89" s="155" t="s">
        <v>53</v>
      </c>
      <c r="F89" s="155" t="s">
        <v>54</v>
      </c>
      <c r="G89" s="155" t="s">
        <v>187</v>
      </c>
      <c r="H89" s="155" t="s">
        <v>188</v>
      </c>
      <c r="I89" s="156" t="s">
        <v>189</v>
      </c>
      <c r="J89" s="157" t="s">
        <v>172</v>
      </c>
      <c r="K89" s="158" t="s">
        <v>190</v>
      </c>
      <c r="L89" s="153"/>
      <c r="M89" s="75" t="s">
        <v>3</v>
      </c>
      <c r="N89" s="76" t="s">
        <v>42</v>
      </c>
      <c r="O89" s="76" t="s">
        <v>191</v>
      </c>
      <c r="P89" s="76" t="s">
        <v>192</v>
      </c>
      <c r="Q89" s="76" t="s">
        <v>193</v>
      </c>
      <c r="R89" s="76" t="s">
        <v>194</v>
      </c>
      <c r="S89" s="76" t="s">
        <v>195</v>
      </c>
      <c r="T89" s="77" t="s">
        <v>196</v>
      </c>
    </row>
    <row r="90" s="1" customFormat="1" ht="22.8" customHeight="1">
      <c r="B90" s="37"/>
      <c r="C90" s="80" t="s">
        <v>197</v>
      </c>
      <c r="I90" s="121"/>
      <c r="J90" s="159">
        <f>BK90</f>
        <v>0</v>
      </c>
      <c r="L90" s="37"/>
      <c r="M90" s="78"/>
      <c r="N90" s="63"/>
      <c r="O90" s="63"/>
      <c r="P90" s="160">
        <f>P91+P279</f>
        <v>0</v>
      </c>
      <c r="Q90" s="63"/>
      <c r="R90" s="160">
        <f>R91+R279</f>
        <v>80.181796500000019</v>
      </c>
      <c r="S90" s="63"/>
      <c r="T90" s="161">
        <f>T91+T279</f>
        <v>57.481999999999999</v>
      </c>
      <c r="AT90" s="19" t="s">
        <v>71</v>
      </c>
      <c r="AU90" s="19" t="s">
        <v>173</v>
      </c>
      <c r="BK90" s="162">
        <f>BK91+BK279</f>
        <v>0</v>
      </c>
    </row>
    <row r="91" s="11" customFormat="1" ht="25.92" customHeight="1">
      <c r="B91" s="163"/>
      <c r="D91" s="164" t="s">
        <v>71</v>
      </c>
      <c r="E91" s="165" t="s">
        <v>198</v>
      </c>
      <c r="F91" s="165" t="s">
        <v>199</v>
      </c>
      <c r="I91" s="166"/>
      <c r="J91" s="167">
        <f>BK91</f>
        <v>0</v>
      </c>
      <c r="L91" s="163"/>
      <c r="M91" s="168"/>
      <c r="N91" s="169"/>
      <c r="O91" s="169"/>
      <c r="P91" s="170">
        <f>P92+P183+P189+P201+P220+P258+P266+P277</f>
        <v>0</v>
      </c>
      <c r="Q91" s="169"/>
      <c r="R91" s="170">
        <f>R92+R183+R189+R201+R220+R258+R266+R277</f>
        <v>74.072056500000016</v>
      </c>
      <c r="S91" s="169"/>
      <c r="T91" s="171">
        <f>T92+T183+T189+T201+T220+T258+T266+T277</f>
        <v>57.481999999999999</v>
      </c>
      <c r="AR91" s="164" t="s">
        <v>80</v>
      </c>
      <c r="AT91" s="172" t="s">
        <v>71</v>
      </c>
      <c r="AU91" s="172" t="s">
        <v>72</v>
      </c>
      <c r="AY91" s="164" t="s">
        <v>200</v>
      </c>
      <c r="BK91" s="173">
        <f>BK92+BK183+BK189+BK201+BK220+BK258+BK266+BK277</f>
        <v>0</v>
      </c>
    </row>
    <row r="92" s="11" customFormat="1" ht="22.8" customHeight="1">
      <c r="B92" s="163"/>
      <c r="D92" s="164" t="s">
        <v>71</v>
      </c>
      <c r="E92" s="174" t="s">
        <v>80</v>
      </c>
      <c r="F92" s="174" t="s">
        <v>201</v>
      </c>
      <c r="I92" s="166"/>
      <c r="J92" s="175">
        <f>BK92</f>
        <v>0</v>
      </c>
      <c r="L92" s="163"/>
      <c r="M92" s="168"/>
      <c r="N92" s="169"/>
      <c r="O92" s="169"/>
      <c r="P92" s="170">
        <f>SUM(P93:P182)</f>
        <v>0</v>
      </c>
      <c r="Q92" s="169"/>
      <c r="R92" s="170">
        <f>SUM(R93:R182)</f>
        <v>2.2005654999999997</v>
      </c>
      <c r="S92" s="169"/>
      <c r="T92" s="171">
        <f>SUM(T93:T182)</f>
        <v>57.481999999999999</v>
      </c>
      <c r="AR92" s="164" t="s">
        <v>80</v>
      </c>
      <c r="AT92" s="172" t="s">
        <v>71</v>
      </c>
      <c r="AU92" s="172" t="s">
        <v>80</v>
      </c>
      <c r="AY92" s="164" t="s">
        <v>200</v>
      </c>
      <c r="BK92" s="173">
        <f>SUM(BK93:BK182)</f>
        <v>0</v>
      </c>
    </row>
    <row r="93" s="1" customFormat="1" ht="22.5" customHeight="1">
      <c r="B93" s="176"/>
      <c r="C93" s="177" t="s">
        <v>80</v>
      </c>
      <c r="D93" s="177" t="s">
        <v>202</v>
      </c>
      <c r="E93" s="178" t="s">
        <v>203</v>
      </c>
      <c r="F93" s="179" t="s">
        <v>204</v>
      </c>
      <c r="G93" s="180" t="s">
        <v>148</v>
      </c>
      <c r="H93" s="181">
        <v>6.5999999999999996</v>
      </c>
      <c r="I93" s="182"/>
      <c r="J93" s="183">
        <f>ROUND(I93*H93,2)</f>
        <v>0</v>
      </c>
      <c r="K93" s="179" t="s">
        <v>205</v>
      </c>
      <c r="L93" s="37"/>
      <c r="M93" s="184" t="s">
        <v>3</v>
      </c>
      <c r="N93" s="185" t="s">
        <v>43</v>
      </c>
      <c r="O93" s="67"/>
      <c r="P93" s="186">
        <f>O93*H93</f>
        <v>0</v>
      </c>
      <c r="Q93" s="186">
        <v>0</v>
      </c>
      <c r="R93" s="186">
        <f>Q93*H93</f>
        <v>0</v>
      </c>
      <c r="S93" s="186">
        <v>0.26000000000000001</v>
      </c>
      <c r="T93" s="187">
        <f>S93*H93</f>
        <v>1.716</v>
      </c>
      <c r="AR93" s="19" t="s">
        <v>206</v>
      </c>
      <c r="AT93" s="19" t="s">
        <v>202</v>
      </c>
      <c r="AU93" s="19" t="s">
        <v>82</v>
      </c>
      <c r="AY93" s="19" t="s">
        <v>200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80</v>
      </c>
      <c r="BK93" s="188">
        <f>ROUND(I93*H93,2)</f>
        <v>0</v>
      </c>
      <c r="BL93" s="19" t="s">
        <v>206</v>
      </c>
      <c r="BM93" s="19" t="s">
        <v>1759</v>
      </c>
    </row>
    <row r="94" s="12" customFormat="1">
      <c r="B94" s="189"/>
      <c r="D94" s="190" t="s">
        <v>208</v>
      </c>
      <c r="E94" s="191" t="s">
        <v>3</v>
      </c>
      <c r="F94" s="192" t="s">
        <v>209</v>
      </c>
      <c r="H94" s="193">
        <v>6.5999999999999996</v>
      </c>
      <c r="I94" s="194"/>
      <c r="L94" s="189"/>
      <c r="M94" s="195"/>
      <c r="N94" s="196"/>
      <c r="O94" s="196"/>
      <c r="P94" s="196"/>
      <c r="Q94" s="196"/>
      <c r="R94" s="196"/>
      <c r="S94" s="196"/>
      <c r="T94" s="197"/>
      <c r="AT94" s="191" t="s">
        <v>208</v>
      </c>
      <c r="AU94" s="191" t="s">
        <v>82</v>
      </c>
      <c r="AV94" s="12" t="s">
        <v>82</v>
      </c>
      <c r="AW94" s="12" t="s">
        <v>33</v>
      </c>
      <c r="AX94" s="12" t="s">
        <v>80</v>
      </c>
      <c r="AY94" s="191" t="s">
        <v>200</v>
      </c>
    </row>
    <row r="95" s="1" customFormat="1" ht="33.75" customHeight="1">
      <c r="B95" s="176"/>
      <c r="C95" s="177" t="s">
        <v>82</v>
      </c>
      <c r="D95" s="177" t="s">
        <v>202</v>
      </c>
      <c r="E95" s="178" t="s">
        <v>1760</v>
      </c>
      <c r="F95" s="179" t="s">
        <v>1761</v>
      </c>
      <c r="G95" s="180" t="s">
        <v>148</v>
      </c>
      <c r="H95" s="181">
        <v>52.25</v>
      </c>
      <c r="I95" s="182"/>
      <c r="J95" s="183">
        <f>ROUND(I95*H95,2)</f>
        <v>0</v>
      </c>
      <c r="K95" s="179" t="s">
        <v>205</v>
      </c>
      <c r="L95" s="37"/>
      <c r="M95" s="184" t="s">
        <v>3</v>
      </c>
      <c r="N95" s="185" t="s">
        <v>43</v>
      </c>
      <c r="O95" s="67"/>
      <c r="P95" s="186">
        <f>O95*H95</f>
        <v>0</v>
      </c>
      <c r="Q95" s="186">
        <v>0</v>
      </c>
      <c r="R95" s="186">
        <f>Q95*H95</f>
        <v>0</v>
      </c>
      <c r="S95" s="186">
        <v>0.75</v>
      </c>
      <c r="T95" s="187">
        <f>S95*H95</f>
        <v>39.1875</v>
      </c>
      <c r="AR95" s="19" t="s">
        <v>206</v>
      </c>
      <c r="AT95" s="19" t="s">
        <v>202</v>
      </c>
      <c r="AU95" s="19" t="s">
        <v>82</v>
      </c>
      <c r="AY95" s="19" t="s">
        <v>200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80</v>
      </c>
      <c r="BK95" s="188">
        <f>ROUND(I95*H95,2)</f>
        <v>0</v>
      </c>
      <c r="BL95" s="19" t="s">
        <v>206</v>
      </c>
      <c r="BM95" s="19" t="s">
        <v>1762</v>
      </c>
    </row>
    <row r="96" s="13" customFormat="1">
      <c r="B96" s="198"/>
      <c r="D96" s="190" t="s">
        <v>208</v>
      </c>
      <c r="E96" s="199" t="s">
        <v>3</v>
      </c>
      <c r="F96" s="200" t="s">
        <v>220</v>
      </c>
      <c r="H96" s="199" t="s">
        <v>3</v>
      </c>
      <c r="I96" s="201"/>
      <c r="L96" s="198"/>
      <c r="M96" s="202"/>
      <c r="N96" s="203"/>
      <c r="O96" s="203"/>
      <c r="P96" s="203"/>
      <c r="Q96" s="203"/>
      <c r="R96" s="203"/>
      <c r="S96" s="203"/>
      <c r="T96" s="204"/>
      <c r="AT96" s="199" t="s">
        <v>208</v>
      </c>
      <c r="AU96" s="199" t="s">
        <v>82</v>
      </c>
      <c r="AV96" s="13" t="s">
        <v>80</v>
      </c>
      <c r="AW96" s="13" t="s">
        <v>33</v>
      </c>
      <c r="AX96" s="13" t="s">
        <v>72</v>
      </c>
      <c r="AY96" s="199" t="s">
        <v>200</v>
      </c>
    </row>
    <row r="97" s="12" customFormat="1">
      <c r="B97" s="189"/>
      <c r="D97" s="190" t="s">
        <v>208</v>
      </c>
      <c r="E97" s="191" t="s">
        <v>3</v>
      </c>
      <c r="F97" s="192" t="s">
        <v>221</v>
      </c>
      <c r="H97" s="193">
        <v>52.25</v>
      </c>
      <c r="I97" s="194"/>
      <c r="L97" s="189"/>
      <c r="M97" s="195"/>
      <c r="N97" s="196"/>
      <c r="O97" s="196"/>
      <c r="P97" s="196"/>
      <c r="Q97" s="196"/>
      <c r="R97" s="196"/>
      <c r="S97" s="196"/>
      <c r="T97" s="197"/>
      <c r="AT97" s="191" t="s">
        <v>208</v>
      </c>
      <c r="AU97" s="191" t="s">
        <v>82</v>
      </c>
      <c r="AV97" s="12" t="s">
        <v>82</v>
      </c>
      <c r="AW97" s="12" t="s">
        <v>33</v>
      </c>
      <c r="AX97" s="12" t="s">
        <v>80</v>
      </c>
      <c r="AY97" s="191" t="s">
        <v>200</v>
      </c>
    </row>
    <row r="98" s="1" customFormat="1" ht="22.5" customHeight="1">
      <c r="B98" s="176"/>
      <c r="C98" s="177" t="s">
        <v>216</v>
      </c>
      <c r="D98" s="177" t="s">
        <v>202</v>
      </c>
      <c r="E98" s="178" t="s">
        <v>238</v>
      </c>
      <c r="F98" s="179" t="s">
        <v>239</v>
      </c>
      <c r="G98" s="180" t="s">
        <v>148</v>
      </c>
      <c r="H98" s="181">
        <v>6.5999999999999996</v>
      </c>
      <c r="I98" s="182"/>
      <c r="J98" s="183">
        <f>ROUND(I98*H98,2)</f>
        <v>0</v>
      </c>
      <c r="K98" s="179" t="s">
        <v>205</v>
      </c>
      <c r="L98" s="37"/>
      <c r="M98" s="184" t="s">
        <v>3</v>
      </c>
      <c r="N98" s="185" t="s">
        <v>43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0.17000000000000001</v>
      </c>
      <c r="T98" s="187">
        <f>S98*H98</f>
        <v>1.1220000000000001</v>
      </c>
      <c r="AR98" s="19" t="s">
        <v>206</v>
      </c>
      <c r="AT98" s="19" t="s">
        <v>202</v>
      </c>
      <c r="AU98" s="19" t="s">
        <v>82</v>
      </c>
      <c r="AY98" s="19" t="s">
        <v>200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80</v>
      </c>
      <c r="BK98" s="188">
        <f>ROUND(I98*H98,2)</f>
        <v>0</v>
      </c>
      <c r="BL98" s="19" t="s">
        <v>206</v>
      </c>
      <c r="BM98" s="19" t="s">
        <v>1763</v>
      </c>
    </row>
    <row r="99" s="12" customFormat="1">
      <c r="B99" s="189"/>
      <c r="D99" s="190" t="s">
        <v>208</v>
      </c>
      <c r="E99" s="191" t="s">
        <v>3</v>
      </c>
      <c r="F99" s="192" t="s">
        <v>209</v>
      </c>
      <c r="H99" s="193">
        <v>6.5999999999999996</v>
      </c>
      <c r="I99" s="194"/>
      <c r="L99" s="189"/>
      <c r="M99" s="195"/>
      <c r="N99" s="196"/>
      <c r="O99" s="196"/>
      <c r="P99" s="196"/>
      <c r="Q99" s="196"/>
      <c r="R99" s="196"/>
      <c r="S99" s="196"/>
      <c r="T99" s="197"/>
      <c r="AT99" s="191" t="s">
        <v>208</v>
      </c>
      <c r="AU99" s="191" t="s">
        <v>82</v>
      </c>
      <c r="AV99" s="12" t="s">
        <v>82</v>
      </c>
      <c r="AW99" s="12" t="s">
        <v>33</v>
      </c>
      <c r="AX99" s="12" t="s">
        <v>80</v>
      </c>
      <c r="AY99" s="191" t="s">
        <v>200</v>
      </c>
    </row>
    <row r="100" s="1" customFormat="1" ht="22.5" customHeight="1">
      <c r="B100" s="176"/>
      <c r="C100" s="177" t="s">
        <v>206</v>
      </c>
      <c r="D100" s="177" t="s">
        <v>202</v>
      </c>
      <c r="E100" s="178" t="s">
        <v>1651</v>
      </c>
      <c r="F100" s="179" t="s">
        <v>1652</v>
      </c>
      <c r="G100" s="180" t="s">
        <v>148</v>
      </c>
      <c r="H100" s="181">
        <v>52.25</v>
      </c>
      <c r="I100" s="182"/>
      <c r="J100" s="183">
        <f>ROUND(I100*H100,2)</f>
        <v>0</v>
      </c>
      <c r="K100" s="179" t="s">
        <v>205</v>
      </c>
      <c r="L100" s="37"/>
      <c r="M100" s="184" t="s">
        <v>3</v>
      </c>
      <c r="N100" s="185" t="s">
        <v>43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0.098000000000000004</v>
      </c>
      <c r="T100" s="187">
        <f>S100*H100</f>
        <v>5.1204999999999998</v>
      </c>
      <c r="AR100" s="19" t="s">
        <v>206</v>
      </c>
      <c r="AT100" s="19" t="s">
        <v>202</v>
      </c>
      <c r="AU100" s="19" t="s">
        <v>82</v>
      </c>
      <c r="AY100" s="19" t="s">
        <v>200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80</v>
      </c>
      <c r="BK100" s="188">
        <f>ROUND(I100*H100,2)</f>
        <v>0</v>
      </c>
      <c r="BL100" s="19" t="s">
        <v>206</v>
      </c>
      <c r="BM100" s="19" t="s">
        <v>1764</v>
      </c>
    </row>
    <row r="101" s="12" customFormat="1">
      <c r="B101" s="189"/>
      <c r="D101" s="190" t="s">
        <v>208</v>
      </c>
      <c r="E101" s="191" t="s">
        <v>3</v>
      </c>
      <c r="F101" s="192" t="s">
        <v>221</v>
      </c>
      <c r="H101" s="193">
        <v>52.25</v>
      </c>
      <c r="I101" s="194"/>
      <c r="L101" s="189"/>
      <c r="M101" s="195"/>
      <c r="N101" s="196"/>
      <c r="O101" s="196"/>
      <c r="P101" s="196"/>
      <c r="Q101" s="196"/>
      <c r="R101" s="196"/>
      <c r="S101" s="196"/>
      <c r="T101" s="197"/>
      <c r="AT101" s="191" t="s">
        <v>208</v>
      </c>
      <c r="AU101" s="191" t="s">
        <v>82</v>
      </c>
      <c r="AV101" s="12" t="s">
        <v>82</v>
      </c>
      <c r="AW101" s="12" t="s">
        <v>33</v>
      </c>
      <c r="AX101" s="12" t="s">
        <v>80</v>
      </c>
      <c r="AY101" s="191" t="s">
        <v>200</v>
      </c>
    </row>
    <row r="102" s="1" customFormat="1" ht="22.5" customHeight="1">
      <c r="B102" s="176"/>
      <c r="C102" s="177" t="s">
        <v>227</v>
      </c>
      <c r="D102" s="177" t="s">
        <v>202</v>
      </c>
      <c r="E102" s="178" t="s">
        <v>242</v>
      </c>
      <c r="F102" s="179" t="s">
        <v>243</v>
      </c>
      <c r="G102" s="180" t="s">
        <v>148</v>
      </c>
      <c r="H102" s="181">
        <v>80.75</v>
      </c>
      <c r="I102" s="182"/>
      <c r="J102" s="183">
        <f>ROUND(I102*H102,2)</f>
        <v>0</v>
      </c>
      <c r="K102" s="179" t="s">
        <v>205</v>
      </c>
      <c r="L102" s="37"/>
      <c r="M102" s="184" t="s">
        <v>3</v>
      </c>
      <c r="N102" s="185" t="s">
        <v>43</v>
      </c>
      <c r="O102" s="67"/>
      <c r="P102" s="186">
        <f>O102*H102</f>
        <v>0</v>
      </c>
      <c r="Q102" s="186">
        <v>6.9999999999999994E-05</v>
      </c>
      <c r="R102" s="186">
        <f>Q102*H102</f>
        <v>0.0056524999999999995</v>
      </c>
      <c r="S102" s="186">
        <v>0.128</v>
      </c>
      <c r="T102" s="187">
        <f>S102*H102</f>
        <v>10.336</v>
      </c>
      <c r="AR102" s="19" t="s">
        <v>206</v>
      </c>
      <c r="AT102" s="19" t="s">
        <v>202</v>
      </c>
      <c r="AU102" s="19" t="s">
        <v>82</v>
      </c>
      <c r="AY102" s="19" t="s">
        <v>200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80</v>
      </c>
      <c r="BK102" s="188">
        <f>ROUND(I102*H102,2)</f>
        <v>0</v>
      </c>
      <c r="BL102" s="19" t="s">
        <v>206</v>
      </c>
      <c r="BM102" s="19" t="s">
        <v>1765</v>
      </c>
    </row>
    <row r="103" s="12" customFormat="1">
      <c r="B103" s="189"/>
      <c r="D103" s="190" t="s">
        <v>208</v>
      </c>
      <c r="E103" s="191" t="s">
        <v>3</v>
      </c>
      <c r="F103" s="192" t="s">
        <v>245</v>
      </c>
      <c r="H103" s="193">
        <v>80.75</v>
      </c>
      <c r="I103" s="194"/>
      <c r="L103" s="189"/>
      <c r="M103" s="195"/>
      <c r="N103" s="196"/>
      <c r="O103" s="196"/>
      <c r="P103" s="196"/>
      <c r="Q103" s="196"/>
      <c r="R103" s="196"/>
      <c r="S103" s="196"/>
      <c r="T103" s="197"/>
      <c r="AT103" s="191" t="s">
        <v>208</v>
      </c>
      <c r="AU103" s="191" t="s">
        <v>82</v>
      </c>
      <c r="AV103" s="12" t="s">
        <v>82</v>
      </c>
      <c r="AW103" s="12" t="s">
        <v>33</v>
      </c>
      <c r="AX103" s="12" t="s">
        <v>80</v>
      </c>
      <c r="AY103" s="191" t="s">
        <v>200</v>
      </c>
    </row>
    <row r="104" s="1" customFormat="1" ht="33.75" customHeight="1">
      <c r="B104" s="176"/>
      <c r="C104" s="177" t="s">
        <v>231</v>
      </c>
      <c r="D104" s="177" t="s">
        <v>202</v>
      </c>
      <c r="E104" s="178" t="s">
        <v>259</v>
      </c>
      <c r="F104" s="179" t="s">
        <v>260</v>
      </c>
      <c r="G104" s="180" t="s">
        <v>116</v>
      </c>
      <c r="H104" s="181">
        <v>10.800000000000001</v>
      </c>
      <c r="I104" s="182"/>
      <c r="J104" s="183">
        <f>ROUND(I104*H104,2)</f>
        <v>0</v>
      </c>
      <c r="K104" s="179" t="s">
        <v>205</v>
      </c>
      <c r="L104" s="37"/>
      <c r="M104" s="184" t="s">
        <v>3</v>
      </c>
      <c r="N104" s="185" t="s">
        <v>43</v>
      </c>
      <c r="O104" s="67"/>
      <c r="P104" s="186">
        <f>O104*H104</f>
        <v>0</v>
      </c>
      <c r="Q104" s="186">
        <v>0.0086800000000000002</v>
      </c>
      <c r="R104" s="186">
        <f>Q104*H104</f>
        <v>0.093744000000000008</v>
      </c>
      <c r="S104" s="186">
        <v>0</v>
      </c>
      <c r="T104" s="187">
        <f>S104*H104</f>
        <v>0</v>
      </c>
      <c r="AR104" s="19" t="s">
        <v>206</v>
      </c>
      <c r="AT104" s="19" t="s">
        <v>202</v>
      </c>
      <c r="AU104" s="19" t="s">
        <v>82</v>
      </c>
      <c r="AY104" s="19" t="s">
        <v>200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80</v>
      </c>
      <c r="BK104" s="188">
        <f>ROUND(I104*H104,2)</f>
        <v>0</v>
      </c>
      <c r="BL104" s="19" t="s">
        <v>206</v>
      </c>
      <c r="BM104" s="19" t="s">
        <v>1766</v>
      </c>
    </row>
    <row r="105" s="12" customFormat="1">
      <c r="B105" s="189"/>
      <c r="D105" s="190" t="s">
        <v>208</v>
      </c>
      <c r="E105" s="191" t="s">
        <v>3</v>
      </c>
      <c r="F105" s="192" t="s">
        <v>1767</v>
      </c>
      <c r="H105" s="193">
        <v>10.800000000000001</v>
      </c>
      <c r="I105" s="194"/>
      <c r="L105" s="189"/>
      <c r="M105" s="195"/>
      <c r="N105" s="196"/>
      <c r="O105" s="196"/>
      <c r="P105" s="196"/>
      <c r="Q105" s="196"/>
      <c r="R105" s="196"/>
      <c r="S105" s="196"/>
      <c r="T105" s="197"/>
      <c r="AT105" s="191" t="s">
        <v>208</v>
      </c>
      <c r="AU105" s="191" t="s">
        <v>82</v>
      </c>
      <c r="AV105" s="12" t="s">
        <v>82</v>
      </c>
      <c r="AW105" s="12" t="s">
        <v>33</v>
      </c>
      <c r="AX105" s="12" t="s">
        <v>80</v>
      </c>
      <c r="AY105" s="191" t="s">
        <v>200</v>
      </c>
    </row>
    <row r="106" s="1" customFormat="1" ht="45" customHeight="1">
      <c r="B106" s="176"/>
      <c r="C106" s="177" t="s">
        <v>237</v>
      </c>
      <c r="D106" s="177" t="s">
        <v>202</v>
      </c>
      <c r="E106" s="178" t="s">
        <v>264</v>
      </c>
      <c r="F106" s="179" t="s">
        <v>265</v>
      </c>
      <c r="G106" s="180" t="s">
        <v>116</v>
      </c>
      <c r="H106" s="181">
        <v>2.3999999999999999</v>
      </c>
      <c r="I106" s="182"/>
      <c r="J106" s="183">
        <f>ROUND(I106*H106,2)</f>
        <v>0</v>
      </c>
      <c r="K106" s="179" t="s">
        <v>205</v>
      </c>
      <c r="L106" s="37"/>
      <c r="M106" s="184" t="s">
        <v>3</v>
      </c>
      <c r="N106" s="185" t="s">
        <v>43</v>
      </c>
      <c r="O106" s="67"/>
      <c r="P106" s="186">
        <f>O106*H106</f>
        <v>0</v>
      </c>
      <c r="Q106" s="186">
        <v>0.01269</v>
      </c>
      <c r="R106" s="186">
        <f>Q106*H106</f>
        <v>0.030455999999999997</v>
      </c>
      <c r="S106" s="186">
        <v>0</v>
      </c>
      <c r="T106" s="187">
        <f>S106*H106</f>
        <v>0</v>
      </c>
      <c r="AR106" s="19" t="s">
        <v>206</v>
      </c>
      <c r="AT106" s="19" t="s">
        <v>202</v>
      </c>
      <c r="AU106" s="19" t="s">
        <v>82</v>
      </c>
      <c r="AY106" s="19" t="s">
        <v>200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80</v>
      </c>
      <c r="BK106" s="188">
        <f>ROUND(I106*H106,2)</f>
        <v>0</v>
      </c>
      <c r="BL106" s="19" t="s">
        <v>206</v>
      </c>
      <c r="BM106" s="19" t="s">
        <v>1768</v>
      </c>
    </row>
    <row r="107" s="12" customFormat="1">
      <c r="B107" s="189"/>
      <c r="D107" s="190" t="s">
        <v>208</v>
      </c>
      <c r="E107" s="191" t="s">
        <v>3</v>
      </c>
      <c r="F107" s="192" t="s">
        <v>1769</v>
      </c>
      <c r="H107" s="193">
        <v>2.3999999999999999</v>
      </c>
      <c r="I107" s="194"/>
      <c r="L107" s="189"/>
      <c r="M107" s="195"/>
      <c r="N107" s="196"/>
      <c r="O107" s="196"/>
      <c r="P107" s="196"/>
      <c r="Q107" s="196"/>
      <c r="R107" s="196"/>
      <c r="S107" s="196"/>
      <c r="T107" s="197"/>
      <c r="AT107" s="191" t="s">
        <v>208</v>
      </c>
      <c r="AU107" s="191" t="s">
        <v>82</v>
      </c>
      <c r="AV107" s="12" t="s">
        <v>82</v>
      </c>
      <c r="AW107" s="12" t="s">
        <v>33</v>
      </c>
      <c r="AX107" s="12" t="s">
        <v>80</v>
      </c>
      <c r="AY107" s="191" t="s">
        <v>200</v>
      </c>
    </row>
    <row r="108" s="1" customFormat="1" ht="33.75" customHeight="1">
      <c r="B108" s="176"/>
      <c r="C108" s="177" t="s">
        <v>145</v>
      </c>
      <c r="D108" s="177" t="s">
        <v>202</v>
      </c>
      <c r="E108" s="178" t="s">
        <v>269</v>
      </c>
      <c r="F108" s="179" t="s">
        <v>270</v>
      </c>
      <c r="G108" s="180" t="s">
        <v>116</v>
      </c>
      <c r="H108" s="181">
        <v>4.7999999999999998</v>
      </c>
      <c r="I108" s="182"/>
      <c r="J108" s="183">
        <f>ROUND(I108*H108,2)</f>
        <v>0</v>
      </c>
      <c r="K108" s="179" t="s">
        <v>205</v>
      </c>
      <c r="L108" s="37"/>
      <c r="M108" s="184" t="s">
        <v>3</v>
      </c>
      <c r="N108" s="185" t="s">
        <v>43</v>
      </c>
      <c r="O108" s="67"/>
      <c r="P108" s="186">
        <f>O108*H108</f>
        <v>0</v>
      </c>
      <c r="Q108" s="186">
        <v>0.036900000000000002</v>
      </c>
      <c r="R108" s="186">
        <f>Q108*H108</f>
        <v>0.17712</v>
      </c>
      <c r="S108" s="186">
        <v>0</v>
      </c>
      <c r="T108" s="187">
        <f>S108*H108</f>
        <v>0</v>
      </c>
      <c r="AR108" s="19" t="s">
        <v>206</v>
      </c>
      <c r="AT108" s="19" t="s">
        <v>202</v>
      </c>
      <c r="AU108" s="19" t="s">
        <v>82</v>
      </c>
      <c r="AY108" s="19" t="s">
        <v>200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80</v>
      </c>
      <c r="BK108" s="188">
        <f>ROUND(I108*H108,2)</f>
        <v>0</v>
      </c>
      <c r="BL108" s="19" t="s">
        <v>206</v>
      </c>
      <c r="BM108" s="19" t="s">
        <v>1770</v>
      </c>
    </row>
    <row r="109" s="12" customFormat="1">
      <c r="B109" s="189"/>
      <c r="D109" s="190" t="s">
        <v>208</v>
      </c>
      <c r="E109" s="191" t="s">
        <v>3</v>
      </c>
      <c r="F109" s="192" t="s">
        <v>1771</v>
      </c>
      <c r="H109" s="193">
        <v>4.7999999999999998</v>
      </c>
      <c r="I109" s="194"/>
      <c r="L109" s="189"/>
      <c r="M109" s="195"/>
      <c r="N109" s="196"/>
      <c r="O109" s="196"/>
      <c r="P109" s="196"/>
      <c r="Q109" s="196"/>
      <c r="R109" s="196"/>
      <c r="S109" s="196"/>
      <c r="T109" s="197"/>
      <c r="AT109" s="191" t="s">
        <v>208</v>
      </c>
      <c r="AU109" s="191" t="s">
        <v>82</v>
      </c>
      <c r="AV109" s="12" t="s">
        <v>82</v>
      </c>
      <c r="AW109" s="12" t="s">
        <v>33</v>
      </c>
      <c r="AX109" s="12" t="s">
        <v>80</v>
      </c>
      <c r="AY109" s="191" t="s">
        <v>200</v>
      </c>
    </row>
    <row r="110" s="1" customFormat="1" ht="33.75" customHeight="1">
      <c r="B110" s="176"/>
      <c r="C110" s="177" t="s">
        <v>247</v>
      </c>
      <c r="D110" s="177" t="s">
        <v>202</v>
      </c>
      <c r="E110" s="178" t="s">
        <v>274</v>
      </c>
      <c r="F110" s="179" t="s">
        <v>275</v>
      </c>
      <c r="G110" s="180" t="s">
        <v>116</v>
      </c>
      <c r="H110" s="181">
        <v>10.800000000000001</v>
      </c>
      <c r="I110" s="182"/>
      <c r="J110" s="183">
        <f>ROUND(I110*H110,2)</f>
        <v>0</v>
      </c>
      <c r="K110" s="179" t="s">
        <v>205</v>
      </c>
      <c r="L110" s="37"/>
      <c r="M110" s="184" t="s">
        <v>3</v>
      </c>
      <c r="N110" s="185" t="s">
        <v>43</v>
      </c>
      <c r="O110" s="67"/>
      <c r="P110" s="186">
        <f>O110*H110</f>
        <v>0</v>
      </c>
      <c r="Q110" s="186">
        <v>0.06053</v>
      </c>
      <c r="R110" s="186">
        <f>Q110*H110</f>
        <v>0.65372400000000008</v>
      </c>
      <c r="S110" s="186">
        <v>0</v>
      </c>
      <c r="T110" s="187">
        <f>S110*H110</f>
        <v>0</v>
      </c>
      <c r="AR110" s="19" t="s">
        <v>206</v>
      </c>
      <c r="AT110" s="19" t="s">
        <v>202</v>
      </c>
      <c r="AU110" s="19" t="s">
        <v>82</v>
      </c>
      <c r="AY110" s="19" t="s">
        <v>200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80</v>
      </c>
      <c r="BK110" s="188">
        <f>ROUND(I110*H110,2)</f>
        <v>0</v>
      </c>
      <c r="BL110" s="19" t="s">
        <v>206</v>
      </c>
      <c r="BM110" s="19" t="s">
        <v>1772</v>
      </c>
    </row>
    <row r="111" s="12" customFormat="1">
      <c r="B111" s="189"/>
      <c r="D111" s="190" t="s">
        <v>208</v>
      </c>
      <c r="E111" s="191" t="s">
        <v>3</v>
      </c>
      <c r="F111" s="192" t="s">
        <v>1767</v>
      </c>
      <c r="H111" s="193">
        <v>10.800000000000001</v>
      </c>
      <c r="I111" s="194"/>
      <c r="L111" s="189"/>
      <c r="M111" s="195"/>
      <c r="N111" s="196"/>
      <c r="O111" s="196"/>
      <c r="P111" s="196"/>
      <c r="Q111" s="196"/>
      <c r="R111" s="196"/>
      <c r="S111" s="196"/>
      <c r="T111" s="197"/>
      <c r="AT111" s="191" t="s">
        <v>208</v>
      </c>
      <c r="AU111" s="191" t="s">
        <v>82</v>
      </c>
      <c r="AV111" s="12" t="s">
        <v>82</v>
      </c>
      <c r="AW111" s="12" t="s">
        <v>33</v>
      </c>
      <c r="AX111" s="12" t="s">
        <v>80</v>
      </c>
      <c r="AY111" s="191" t="s">
        <v>200</v>
      </c>
    </row>
    <row r="112" s="1" customFormat="1" ht="22.5" customHeight="1">
      <c r="B112" s="176"/>
      <c r="C112" s="177" t="s">
        <v>253</v>
      </c>
      <c r="D112" s="177" t="s">
        <v>202</v>
      </c>
      <c r="E112" s="178" t="s">
        <v>283</v>
      </c>
      <c r="F112" s="179" t="s">
        <v>284</v>
      </c>
      <c r="G112" s="180" t="s">
        <v>131</v>
      </c>
      <c r="H112" s="181">
        <v>31.184999999999999</v>
      </c>
      <c r="I112" s="182"/>
      <c r="J112" s="183">
        <f>ROUND(I112*H112,2)</f>
        <v>0</v>
      </c>
      <c r="K112" s="179" t="s">
        <v>205</v>
      </c>
      <c r="L112" s="37"/>
      <c r="M112" s="184" t="s">
        <v>3</v>
      </c>
      <c r="N112" s="185" t="s">
        <v>43</v>
      </c>
      <c r="O112" s="67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AR112" s="19" t="s">
        <v>206</v>
      </c>
      <c r="AT112" s="19" t="s">
        <v>202</v>
      </c>
      <c r="AU112" s="19" t="s">
        <v>82</v>
      </c>
      <c r="AY112" s="19" t="s">
        <v>200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9" t="s">
        <v>80</v>
      </c>
      <c r="BK112" s="188">
        <f>ROUND(I112*H112,2)</f>
        <v>0</v>
      </c>
      <c r="BL112" s="19" t="s">
        <v>206</v>
      </c>
      <c r="BM112" s="19" t="s">
        <v>1773</v>
      </c>
    </row>
    <row r="113" s="12" customFormat="1">
      <c r="B113" s="189"/>
      <c r="D113" s="190" t="s">
        <v>208</v>
      </c>
      <c r="E113" s="191" t="s">
        <v>3</v>
      </c>
      <c r="F113" s="192" t="s">
        <v>286</v>
      </c>
      <c r="H113" s="193">
        <v>31.184999999999999</v>
      </c>
      <c r="I113" s="194"/>
      <c r="L113" s="189"/>
      <c r="M113" s="195"/>
      <c r="N113" s="196"/>
      <c r="O113" s="196"/>
      <c r="P113" s="196"/>
      <c r="Q113" s="196"/>
      <c r="R113" s="196"/>
      <c r="S113" s="196"/>
      <c r="T113" s="197"/>
      <c r="AT113" s="191" t="s">
        <v>208</v>
      </c>
      <c r="AU113" s="191" t="s">
        <v>82</v>
      </c>
      <c r="AV113" s="12" t="s">
        <v>82</v>
      </c>
      <c r="AW113" s="12" t="s">
        <v>33</v>
      </c>
      <c r="AX113" s="12" t="s">
        <v>80</v>
      </c>
      <c r="AY113" s="191" t="s">
        <v>200</v>
      </c>
    </row>
    <row r="114" s="1" customFormat="1" ht="22.5" customHeight="1">
      <c r="B114" s="176"/>
      <c r="C114" s="177" t="s">
        <v>258</v>
      </c>
      <c r="D114" s="177" t="s">
        <v>202</v>
      </c>
      <c r="E114" s="178" t="s">
        <v>288</v>
      </c>
      <c r="F114" s="179" t="s">
        <v>289</v>
      </c>
      <c r="G114" s="180" t="s">
        <v>131</v>
      </c>
      <c r="H114" s="181">
        <v>43.200000000000003</v>
      </c>
      <c r="I114" s="182"/>
      <c r="J114" s="183">
        <f>ROUND(I114*H114,2)</f>
        <v>0</v>
      </c>
      <c r="K114" s="179" t="s">
        <v>205</v>
      </c>
      <c r="L114" s="37"/>
      <c r="M114" s="184" t="s">
        <v>3</v>
      </c>
      <c r="N114" s="185" t="s">
        <v>43</v>
      </c>
      <c r="O114" s="67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AR114" s="19" t="s">
        <v>206</v>
      </c>
      <c r="AT114" s="19" t="s">
        <v>202</v>
      </c>
      <c r="AU114" s="19" t="s">
        <v>82</v>
      </c>
      <c r="AY114" s="19" t="s">
        <v>200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80</v>
      </c>
      <c r="BK114" s="188">
        <f>ROUND(I114*H114,2)</f>
        <v>0</v>
      </c>
      <c r="BL114" s="19" t="s">
        <v>206</v>
      </c>
      <c r="BM114" s="19" t="s">
        <v>1774</v>
      </c>
    </row>
    <row r="115" s="12" customFormat="1">
      <c r="B115" s="189"/>
      <c r="D115" s="190" t="s">
        <v>208</v>
      </c>
      <c r="E115" s="191" t="s">
        <v>3</v>
      </c>
      <c r="F115" s="192" t="s">
        <v>1775</v>
      </c>
      <c r="H115" s="193">
        <v>43.200000000000003</v>
      </c>
      <c r="I115" s="194"/>
      <c r="L115" s="189"/>
      <c r="M115" s="195"/>
      <c r="N115" s="196"/>
      <c r="O115" s="196"/>
      <c r="P115" s="196"/>
      <c r="Q115" s="196"/>
      <c r="R115" s="196"/>
      <c r="S115" s="196"/>
      <c r="T115" s="197"/>
      <c r="AT115" s="191" t="s">
        <v>208</v>
      </c>
      <c r="AU115" s="191" t="s">
        <v>82</v>
      </c>
      <c r="AV115" s="12" t="s">
        <v>82</v>
      </c>
      <c r="AW115" s="12" t="s">
        <v>33</v>
      </c>
      <c r="AX115" s="12" t="s">
        <v>80</v>
      </c>
      <c r="AY115" s="191" t="s">
        <v>200</v>
      </c>
    </row>
    <row r="116" s="1" customFormat="1" ht="22.5" customHeight="1">
      <c r="B116" s="176"/>
      <c r="C116" s="177" t="s">
        <v>263</v>
      </c>
      <c r="D116" s="177" t="s">
        <v>202</v>
      </c>
      <c r="E116" s="178" t="s">
        <v>293</v>
      </c>
      <c r="F116" s="179" t="s">
        <v>294</v>
      </c>
      <c r="G116" s="180" t="s">
        <v>131</v>
      </c>
      <c r="H116" s="181">
        <v>193.40100000000001</v>
      </c>
      <c r="I116" s="182"/>
      <c r="J116" s="183">
        <f>ROUND(I116*H116,2)</f>
        <v>0</v>
      </c>
      <c r="K116" s="179" t="s">
        <v>205</v>
      </c>
      <c r="L116" s="37"/>
      <c r="M116" s="184" t="s">
        <v>3</v>
      </c>
      <c r="N116" s="185" t="s">
        <v>43</v>
      </c>
      <c r="O116" s="67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AR116" s="19" t="s">
        <v>206</v>
      </c>
      <c r="AT116" s="19" t="s">
        <v>202</v>
      </c>
      <c r="AU116" s="19" t="s">
        <v>82</v>
      </c>
      <c r="AY116" s="19" t="s">
        <v>200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9" t="s">
        <v>80</v>
      </c>
      <c r="BK116" s="188">
        <f>ROUND(I116*H116,2)</f>
        <v>0</v>
      </c>
      <c r="BL116" s="19" t="s">
        <v>206</v>
      </c>
      <c r="BM116" s="19" t="s">
        <v>1776</v>
      </c>
    </row>
    <row r="117" s="12" customFormat="1">
      <c r="B117" s="189"/>
      <c r="D117" s="190" t="s">
        <v>208</v>
      </c>
      <c r="E117" s="191" t="s">
        <v>3</v>
      </c>
      <c r="F117" s="192" t="s">
        <v>296</v>
      </c>
      <c r="H117" s="193">
        <v>193.40100000000001</v>
      </c>
      <c r="I117" s="194"/>
      <c r="L117" s="189"/>
      <c r="M117" s="195"/>
      <c r="N117" s="196"/>
      <c r="O117" s="196"/>
      <c r="P117" s="196"/>
      <c r="Q117" s="196"/>
      <c r="R117" s="196"/>
      <c r="S117" s="196"/>
      <c r="T117" s="197"/>
      <c r="AT117" s="191" t="s">
        <v>208</v>
      </c>
      <c r="AU117" s="191" t="s">
        <v>82</v>
      </c>
      <c r="AV117" s="12" t="s">
        <v>82</v>
      </c>
      <c r="AW117" s="12" t="s">
        <v>33</v>
      </c>
      <c r="AX117" s="12" t="s">
        <v>80</v>
      </c>
      <c r="AY117" s="191" t="s">
        <v>200</v>
      </c>
    </row>
    <row r="118" s="1" customFormat="1" ht="22.5" customHeight="1">
      <c r="B118" s="176"/>
      <c r="C118" s="177" t="s">
        <v>268</v>
      </c>
      <c r="D118" s="177" t="s">
        <v>202</v>
      </c>
      <c r="E118" s="178" t="s">
        <v>298</v>
      </c>
      <c r="F118" s="179" t="s">
        <v>299</v>
      </c>
      <c r="G118" s="180" t="s">
        <v>131</v>
      </c>
      <c r="H118" s="181">
        <v>483.50400000000002</v>
      </c>
      <c r="I118" s="182"/>
      <c r="J118" s="183">
        <f>ROUND(I118*H118,2)</f>
        <v>0</v>
      </c>
      <c r="K118" s="179" t="s">
        <v>205</v>
      </c>
      <c r="L118" s="37"/>
      <c r="M118" s="184" t="s">
        <v>3</v>
      </c>
      <c r="N118" s="185" t="s">
        <v>43</v>
      </c>
      <c r="O118" s="67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AR118" s="19" t="s">
        <v>206</v>
      </c>
      <c r="AT118" s="19" t="s">
        <v>202</v>
      </c>
      <c r="AU118" s="19" t="s">
        <v>82</v>
      </c>
      <c r="AY118" s="19" t="s">
        <v>200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80</v>
      </c>
      <c r="BK118" s="188">
        <f>ROUND(I118*H118,2)</f>
        <v>0</v>
      </c>
      <c r="BL118" s="19" t="s">
        <v>206</v>
      </c>
      <c r="BM118" s="19" t="s">
        <v>1777</v>
      </c>
    </row>
    <row r="119" s="12" customFormat="1">
      <c r="B119" s="189"/>
      <c r="D119" s="190" t="s">
        <v>208</v>
      </c>
      <c r="E119" s="191" t="s">
        <v>3</v>
      </c>
      <c r="F119" s="192" t="s">
        <v>1778</v>
      </c>
      <c r="H119" s="193">
        <v>778.79999999999995</v>
      </c>
      <c r="I119" s="194"/>
      <c r="L119" s="189"/>
      <c r="M119" s="195"/>
      <c r="N119" s="196"/>
      <c r="O119" s="196"/>
      <c r="P119" s="196"/>
      <c r="Q119" s="196"/>
      <c r="R119" s="196"/>
      <c r="S119" s="196"/>
      <c r="T119" s="197"/>
      <c r="AT119" s="191" t="s">
        <v>208</v>
      </c>
      <c r="AU119" s="191" t="s">
        <v>82</v>
      </c>
      <c r="AV119" s="12" t="s">
        <v>82</v>
      </c>
      <c r="AW119" s="12" t="s">
        <v>33</v>
      </c>
      <c r="AX119" s="12" t="s">
        <v>72</v>
      </c>
      <c r="AY119" s="191" t="s">
        <v>200</v>
      </c>
    </row>
    <row r="120" s="12" customFormat="1">
      <c r="B120" s="189"/>
      <c r="D120" s="190" t="s">
        <v>208</v>
      </c>
      <c r="E120" s="191" t="s">
        <v>3</v>
      </c>
      <c r="F120" s="192" t="s">
        <v>1779</v>
      </c>
      <c r="H120" s="193">
        <v>21.449999999999999</v>
      </c>
      <c r="I120" s="194"/>
      <c r="L120" s="189"/>
      <c r="M120" s="195"/>
      <c r="N120" s="196"/>
      <c r="O120" s="196"/>
      <c r="P120" s="196"/>
      <c r="Q120" s="196"/>
      <c r="R120" s="196"/>
      <c r="S120" s="196"/>
      <c r="T120" s="197"/>
      <c r="AT120" s="191" t="s">
        <v>208</v>
      </c>
      <c r="AU120" s="191" t="s">
        <v>82</v>
      </c>
      <c r="AV120" s="12" t="s">
        <v>82</v>
      </c>
      <c r="AW120" s="12" t="s">
        <v>33</v>
      </c>
      <c r="AX120" s="12" t="s">
        <v>72</v>
      </c>
      <c r="AY120" s="191" t="s">
        <v>200</v>
      </c>
    </row>
    <row r="121" s="12" customFormat="1">
      <c r="B121" s="189"/>
      <c r="D121" s="190" t="s">
        <v>208</v>
      </c>
      <c r="E121" s="191" t="s">
        <v>3</v>
      </c>
      <c r="F121" s="192" t="s">
        <v>1780</v>
      </c>
      <c r="H121" s="193">
        <v>105.59999999999999</v>
      </c>
      <c r="I121" s="194"/>
      <c r="L121" s="189"/>
      <c r="M121" s="195"/>
      <c r="N121" s="196"/>
      <c r="O121" s="196"/>
      <c r="P121" s="196"/>
      <c r="Q121" s="196"/>
      <c r="R121" s="196"/>
      <c r="S121" s="196"/>
      <c r="T121" s="197"/>
      <c r="AT121" s="191" t="s">
        <v>208</v>
      </c>
      <c r="AU121" s="191" t="s">
        <v>82</v>
      </c>
      <c r="AV121" s="12" t="s">
        <v>82</v>
      </c>
      <c r="AW121" s="12" t="s">
        <v>33</v>
      </c>
      <c r="AX121" s="12" t="s">
        <v>72</v>
      </c>
      <c r="AY121" s="191" t="s">
        <v>200</v>
      </c>
    </row>
    <row r="122" s="12" customFormat="1">
      <c r="B122" s="189"/>
      <c r="D122" s="190" t="s">
        <v>208</v>
      </c>
      <c r="E122" s="191" t="s">
        <v>3</v>
      </c>
      <c r="F122" s="192" t="s">
        <v>1781</v>
      </c>
      <c r="H122" s="193">
        <v>38.399999999999999</v>
      </c>
      <c r="I122" s="194"/>
      <c r="L122" s="189"/>
      <c r="M122" s="195"/>
      <c r="N122" s="196"/>
      <c r="O122" s="196"/>
      <c r="P122" s="196"/>
      <c r="Q122" s="196"/>
      <c r="R122" s="196"/>
      <c r="S122" s="196"/>
      <c r="T122" s="197"/>
      <c r="AT122" s="191" t="s">
        <v>208</v>
      </c>
      <c r="AU122" s="191" t="s">
        <v>82</v>
      </c>
      <c r="AV122" s="12" t="s">
        <v>82</v>
      </c>
      <c r="AW122" s="12" t="s">
        <v>33</v>
      </c>
      <c r="AX122" s="12" t="s">
        <v>72</v>
      </c>
      <c r="AY122" s="191" t="s">
        <v>200</v>
      </c>
    </row>
    <row r="123" s="13" customFormat="1">
      <c r="B123" s="198"/>
      <c r="D123" s="190" t="s">
        <v>208</v>
      </c>
      <c r="E123" s="199" t="s">
        <v>3</v>
      </c>
      <c r="F123" s="200" t="s">
        <v>126</v>
      </c>
      <c r="H123" s="199" t="s">
        <v>3</v>
      </c>
      <c r="I123" s="201"/>
      <c r="L123" s="198"/>
      <c r="M123" s="202"/>
      <c r="N123" s="203"/>
      <c r="O123" s="203"/>
      <c r="P123" s="203"/>
      <c r="Q123" s="203"/>
      <c r="R123" s="203"/>
      <c r="S123" s="203"/>
      <c r="T123" s="204"/>
      <c r="AT123" s="199" t="s">
        <v>208</v>
      </c>
      <c r="AU123" s="199" t="s">
        <v>82</v>
      </c>
      <c r="AV123" s="13" t="s">
        <v>80</v>
      </c>
      <c r="AW123" s="13" t="s">
        <v>33</v>
      </c>
      <c r="AX123" s="13" t="s">
        <v>72</v>
      </c>
      <c r="AY123" s="199" t="s">
        <v>200</v>
      </c>
    </row>
    <row r="124" s="12" customFormat="1">
      <c r="B124" s="189"/>
      <c r="D124" s="190" t="s">
        <v>208</v>
      </c>
      <c r="E124" s="191" t="s">
        <v>3</v>
      </c>
      <c r="F124" s="192" t="s">
        <v>1782</v>
      </c>
      <c r="H124" s="193">
        <v>84</v>
      </c>
      <c r="I124" s="194"/>
      <c r="L124" s="189"/>
      <c r="M124" s="195"/>
      <c r="N124" s="196"/>
      <c r="O124" s="196"/>
      <c r="P124" s="196"/>
      <c r="Q124" s="196"/>
      <c r="R124" s="196"/>
      <c r="S124" s="196"/>
      <c r="T124" s="197"/>
      <c r="AT124" s="191" t="s">
        <v>208</v>
      </c>
      <c r="AU124" s="191" t="s">
        <v>82</v>
      </c>
      <c r="AV124" s="12" t="s">
        <v>82</v>
      </c>
      <c r="AW124" s="12" t="s">
        <v>33</v>
      </c>
      <c r="AX124" s="12" t="s">
        <v>72</v>
      </c>
      <c r="AY124" s="191" t="s">
        <v>200</v>
      </c>
    </row>
    <row r="125" s="12" customFormat="1">
      <c r="B125" s="189"/>
      <c r="D125" s="190" t="s">
        <v>208</v>
      </c>
      <c r="E125" s="191" t="s">
        <v>3</v>
      </c>
      <c r="F125" s="192" t="s">
        <v>311</v>
      </c>
      <c r="H125" s="193">
        <v>-28.738</v>
      </c>
      <c r="I125" s="194"/>
      <c r="L125" s="189"/>
      <c r="M125" s="195"/>
      <c r="N125" s="196"/>
      <c r="O125" s="196"/>
      <c r="P125" s="196"/>
      <c r="Q125" s="196"/>
      <c r="R125" s="196"/>
      <c r="S125" s="196"/>
      <c r="T125" s="197"/>
      <c r="AT125" s="191" t="s">
        <v>208</v>
      </c>
      <c r="AU125" s="191" t="s">
        <v>82</v>
      </c>
      <c r="AV125" s="12" t="s">
        <v>82</v>
      </c>
      <c r="AW125" s="12" t="s">
        <v>33</v>
      </c>
      <c r="AX125" s="12" t="s">
        <v>72</v>
      </c>
      <c r="AY125" s="191" t="s">
        <v>200</v>
      </c>
    </row>
    <row r="126" s="12" customFormat="1">
      <c r="B126" s="189"/>
      <c r="D126" s="190" t="s">
        <v>208</v>
      </c>
      <c r="E126" s="191" t="s">
        <v>3</v>
      </c>
      <c r="F126" s="192" t="s">
        <v>313</v>
      </c>
      <c r="H126" s="193">
        <v>-1.3200000000000001</v>
      </c>
      <c r="I126" s="194"/>
      <c r="L126" s="189"/>
      <c r="M126" s="195"/>
      <c r="N126" s="196"/>
      <c r="O126" s="196"/>
      <c r="P126" s="196"/>
      <c r="Q126" s="196"/>
      <c r="R126" s="196"/>
      <c r="S126" s="196"/>
      <c r="T126" s="197"/>
      <c r="AT126" s="191" t="s">
        <v>208</v>
      </c>
      <c r="AU126" s="191" t="s">
        <v>82</v>
      </c>
      <c r="AV126" s="12" t="s">
        <v>82</v>
      </c>
      <c r="AW126" s="12" t="s">
        <v>33</v>
      </c>
      <c r="AX126" s="12" t="s">
        <v>72</v>
      </c>
      <c r="AY126" s="191" t="s">
        <v>200</v>
      </c>
    </row>
    <row r="127" s="12" customFormat="1">
      <c r="B127" s="189"/>
      <c r="D127" s="190" t="s">
        <v>208</v>
      </c>
      <c r="E127" s="191" t="s">
        <v>3</v>
      </c>
      <c r="F127" s="192" t="s">
        <v>314</v>
      </c>
      <c r="H127" s="193">
        <v>-31.184999999999999</v>
      </c>
      <c r="I127" s="194"/>
      <c r="L127" s="189"/>
      <c r="M127" s="195"/>
      <c r="N127" s="196"/>
      <c r="O127" s="196"/>
      <c r="P127" s="196"/>
      <c r="Q127" s="196"/>
      <c r="R127" s="196"/>
      <c r="S127" s="196"/>
      <c r="T127" s="197"/>
      <c r="AT127" s="191" t="s">
        <v>208</v>
      </c>
      <c r="AU127" s="191" t="s">
        <v>82</v>
      </c>
      <c r="AV127" s="12" t="s">
        <v>82</v>
      </c>
      <c r="AW127" s="12" t="s">
        <v>33</v>
      </c>
      <c r="AX127" s="12" t="s">
        <v>72</v>
      </c>
      <c r="AY127" s="191" t="s">
        <v>200</v>
      </c>
    </row>
    <row r="128" s="14" customFormat="1">
      <c r="B128" s="205"/>
      <c r="D128" s="190" t="s">
        <v>208</v>
      </c>
      <c r="E128" s="206" t="s">
        <v>49</v>
      </c>
      <c r="F128" s="207" t="s">
        <v>215</v>
      </c>
      <c r="H128" s="208">
        <v>967.00699999999995</v>
      </c>
      <c r="I128" s="209"/>
      <c r="L128" s="205"/>
      <c r="M128" s="210"/>
      <c r="N128" s="211"/>
      <c r="O128" s="211"/>
      <c r="P128" s="211"/>
      <c r="Q128" s="211"/>
      <c r="R128" s="211"/>
      <c r="S128" s="211"/>
      <c r="T128" s="212"/>
      <c r="AT128" s="206" t="s">
        <v>208</v>
      </c>
      <c r="AU128" s="206" t="s">
        <v>82</v>
      </c>
      <c r="AV128" s="14" t="s">
        <v>206</v>
      </c>
      <c r="AW128" s="14" t="s">
        <v>33</v>
      </c>
      <c r="AX128" s="14" t="s">
        <v>72</v>
      </c>
      <c r="AY128" s="206" t="s">
        <v>200</v>
      </c>
    </row>
    <row r="129" s="12" customFormat="1">
      <c r="B129" s="189"/>
      <c r="D129" s="190" t="s">
        <v>208</v>
      </c>
      <c r="E129" s="191" t="s">
        <v>3</v>
      </c>
      <c r="F129" s="192" t="s">
        <v>316</v>
      </c>
      <c r="H129" s="193">
        <v>483.50400000000002</v>
      </c>
      <c r="I129" s="194"/>
      <c r="L129" s="189"/>
      <c r="M129" s="195"/>
      <c r="N129" s="196"/>
      <c r="O129" s="196"/>
      <c r="P129" s="196"/>
      <c r="Q129" s="196"/>
      <c r="R129" s="196"/>
      <c r="S129" s="196"/>
      <c r="T129" s="197"/>
      <c r="AT129" s="191" t="s">
        <v>208</v>
      </c>
      <c r="AU129" s="191" t="s">
        <v>82</v>
      </c>
      <c r="AV129" s="12" t="s">
        <v>82</v>
      </c>
      <c r="AW129" s="12" t="s">
        <v>33</v>
      </c>
      <c r="AX129" s="12" t="s">
        <v>80</v>
      </c>
      <c r="AY129" s="191" t="s">
        <v>200</v>
      </c>
    </row>
    <row r="130" s="1" customFormat="1" ht="22.5" customHeight="1">
      <c r="B130" s="176"/>
      <c r="C130" s="177" t="s">
        <v>273</v>
      </c>
      <c r="D130" s="177" t="s">
        <v>202</v>
      </c>
      <c r="E130" s="178" t="s">
        <v>318</v>
      </c>
      <c r="F130" s="179" t="s">
        <v>319</v>
      </c>
      <c r="G130" s="180" t="s">
        <v>131</v>
      </c>
      <c r="H130" s="181">
        <v>145.05099999999999</v>
      </c>
      <c r="I130" s="182"/>
      <c r="J130" s="183">
        <f>ROUND(I130*H130,2)</f>
        <v>0</v>
      </c>
      <c r="K130" s="179" t="s">
        <v>205</v>
      </c>
      <c r="L130" s="37"/>
      <c r="M130" s="184" t="s">
        <v>3</v>
      </c>
      <c r="N130" s="185" t="s">
        <v>43</v>
      </c>
      <c r="O130" s="67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AR130" s="19" t="s">
        <v>206</v>
      </c>
      <c r="AT130" s="19" t="s">
        <v>202</v>
      </c>
      <c r="AU130" s="19" t="s">
        <v>82</v>
      </c>
      <c r="AY130" s="19" t="s">
        <v>200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80</v>
      </c>
      <c r="BK130" s="188">
        <f>ROUND(I130*H130,2)</f>
        <v>0</v>
      </c>
      <c r="BL130" s="19" t="s">
        <v>206</v>
      </c>
      <c r="BM130" s="19" t="s">
        <v>1783</v>
      </c>
    </row>
    <row r="131" s="12" customFormat="1">
      <c r="B131" s="189"/>
      <c r="D131" s="190" t="s">
        <v>208</v>
      </c>
      <c r="E131" s="191" t="s">
        <v>3</v>
      </c>
      <c r="F131" s="192" t="s">
        <v>321</v>
      </c>
      <c r="H131" s="193">
        <v>145.05099999999999</v>
      </c>
      <c r="I131" s="194"/>
      <c r="L131" s="189"/>
      <c r="M131" s="195"/>
      <c r="N131" s="196"/>
      <c r="O131" s="196"/>
      <c r="P131" s="196"/>
      <c r="Q131" s="196"/>
      <c r="R131" s="196"/>
      <c r="S131" s="196"/>
      <c r="T131" s="197"/>
      <c r="AT131" s="191" t="s">
        <v>208</v>
      </c>
      <c r="AU131" s="191" t="s">
        <v>82</v>
      </c>
      <c r="AV131" s="12" t="s">
        <v>82</v>
      </c>
      <c r="AW131" s="12" t="s">
        <v>33</v>
      </c>
      <c r="AX131" s="12" t="s">
        <v>80</v>
      </c>
      <c r="AY131" s="191" t="s">
        <v>200</v>
      </c>
    </row>
    <row r="132" s="1" customFormat="1" ht="22.5" customHeight="1">
      <c r="B132" s="176"/>
      <c r="C132" s="177" t="s">
        <v>9</v>
      </c>
      <c r="D132" s="177" t="s">
        <v>202</v>
      </c>
      <c r="E132" s="178" t="s">
        <v>322</v>
      </c>
      <c r="F132" s="179" t="s">
        <v>323</v>
      </c>
      <c r="G132" s="180" t="s">
        <v>131</v>
      </c>
      <c r="H132" s="181">
        <v>290.10199999999998</v>
      </c>
      <c r="I132" s="182"/>
      <c r="J132" s="183">
        <f>ROUND(I132*H132,2)</f>
        <v>0</v>
      </c>
      <c r="K132" s="179" t="s">
        <v>205</v>
      </c>
      <c r="L132" s="37"/>
      <c r="M132" s="184" t="s">
        <v>3</v>
      </c>
      <c r="N132" s="185" t="s">
        <v>43</v>
      </c>
      <c r="O132" s="67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AR132" s="19" t="s">
        <v>206</v>
      </c>
      <c r="AT132" s="19" t="s">
        <v>202</v>
      </c>
      <c r="AU132" s="19" t="s">
        <v>82</v>
      </c>
      <c r="AY132" s="19" t="s">
        <v>200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9" t="s">
        <v>80</v>
      </c>
      <c r="BK132" s="188">
        <f>ROUND(I132*H132,2)</f>
        <v>0</v>
      </c>
      <c r="BL132" s="19" t="s">
        <v>206</v>
      </c>
      <c r="BM132" s="19" t="s">
        <v>1784</v>
      </c>
    </row>
    <row r="133" s="12" customFormat="1">
      <c r="B133" s="189"/>
      <c r="D133" s="190" t="s">
        <v>208</v>
      </c>
      <c r="E133" s="191" t="s">
        <v>3</v>
      </c>
      <c r="F133" s="192" t="s">
        <v>325</v>
      </c>
      <c r="H133" s="193">
        <v>290.10199999999998</v>
      </c>
      <c r="I133" s="194"/>
      <c r="L133" s="189"/>
      <c r="M133" s="195"/>
      <c r="N133" s="196"/>
      <c r="O133" s="196"/>
      <c r="P133" s="196"/>
      <c r="Q133" s="196"/>
      <c r="R133" s="196"/>
      <c r="S133" s="196"/>
      <c r="T133" s="197"/>
      <c r="AT133" s="191" t="s">
        <v>208</v>
      </c>
      <c r="AU133" s="191" t="s">
        <v>82</v>
      </c>
      <c r="AV133" s="12" t="s">
        <v>82</v>
      </c>
      <c r="AW133" s="12" t="s">
        <v>33</v>
      </c>
      <c r="AX133" s="12" t="s">
        <v>80</v>
      </c>
      <c r="AY133" s="191" t="s">
        <v>200</v>
      </c>
    </row>
    <row r="134" s="1" customFormat="1" ht="22.5" customHeight="1">
      <c r="B134" s="176"/>
      <c r="C134" s="177" t="s">
        <v>282</v>
      </c>
      <c r="D134" s="177" t="s">
        <v>202</v>
      </c>
      <c r="E134" s="178" t="s">
        <v>327</v>
      </c>
      <c r="F134" s="179" t="s">
        <v>328</v>
      </c>
      <c r="G134" s="180" t="s">
        <v>131</v>
      </c>
      <c r="H134" s="181">
        <v>87.031000000000006</v>
      </c>
      <c r="I134" s="182"/>
      <c r="J134" s="183">
        <f>ROUND(I134*H134,2)</f>
        <v>0</v>
      </c>
      <c r="K134" s="179" t="s">
        <v>205</v>
      </c>
      <c r="L134" s="37"/>
      <c r="M134" s="184" t="s">
        <v>3</v>
      </c>
      <c r="N134" s="185" t="s">
        <v>43</v>
      </c>
      <c r="O134" s="67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AR134" s="19" t="s">
        <v>206</v>
      </c>
      <c r="AT134" s="19" t="s">
        <v>202</v>
      </c>
      <c r="AU134" s="19" t="s">
        <v>82</v>
      </c>
      <c r="AY134" s="19" t="s">
        <v>200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9" t="s">
        <v>80</v>
      </c>
      <c r="BK134" s="188">
        <f>ROUND(I134*H134,2)</f>
        <v>0</v>
      </c>
      <c r="BL134" s="19" t="s">
        <v>206</v>
      </c>
      <c r="BM134" s="19" t="s">
        <v>1785</v>
      </c>
    </row>
    <row r="135" s="12" customFormat="1">
      <c r="B135" s="189"/>
      <c r="D135" s="190" t="s">
        <v>208</v>
      </c>
      <c r="E135" s="191" t="s">
        <v>3</v>
      </c>
      <c r="F135" s="192" t="s">
        <v>330</v>
      </c>
      <c r="H135" s="193">
        <v>87.031000000000006</v>
      </c>
      <c r="I135" s="194"/>
      <c r="L135" s="189"/>
      <c r="M135" s="195"/>
      <c r="N135" s="196"/>
      <c r="O135" s="196"/>
      <c r="P135" s="196"/>
      <c r="Q135" s="196"/>
      <c r="R135" s="196"/>
      <c r="S135" s="196"/>
      <c r="T135" s="197"/>
      <c r="AT135" s="191" t="s">
        <v>208</v>
      </c>
      <c r="AU135" s="191" t="s">
        <v>82</v>
      </c>
      <c r="AV135" s="12" t="s">
        <v>82</v>
      </c>
      <c r="AW135" s="12" t="s">
        <v>33</v>
      </c>
      <c r="AX135" s="12" t="s">
        <v>80</v>
      </c>
      <c r="AY135" s="191" t="s">
        <v>200</v>
      </c>
    </row>
    <row r="136" s="1" customFormat="1" ht="16.5" customHeight="1">
      <c r="B136" s="176"/>
      <c r="C136" s="177" t="s">
        <v>287</v>
      </c>
      <c r="D136" s="177" t="s">
        <v>202</v>
      </c>
      <c r="E136" s="178" t="s">
        <v>332</v>
      </c>
      <c r="F136" s="179" t="s">
        <v>333</v>
      </c>
      <c r="G136" s="180" t="s">
        <v>116</v>
      </c>
      <c r="H136" s="181">
        <v>45.5</v>
      </c>
      <c r="I136" s="182"/>
      <c r="J136" s="183">
        <f>ROUND(I136*H136,2)</f>
        <v>0</v>
      </c>
      <c r="K136" s="179" t="s">
        <v>3</v>
      </c>
      <c r="L136" s="37"/>
      <c r="M136" s="184" t="s">
        <v>3</v>
      </c>
      <c r="N136" s="185" t="s">
        <v>43</v>
      </c>
      <c r="O136" s="67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AR136" s="19" t="s">
        <v>206</v>
      </c>
      <c r="AT136" s="19" t="s">
        <v>202</v>
      </c>
      <c r="AU136" s="19" t="s">
        <v>82</v>
      </c>
      <c r="AY136" s="19" t="s">
        <v>200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9" t="s">
        <v>80</v>
      </c>
      <c r="BK136" s="188">
        <f>ROUND(I136*H136,2)</f>
        <v>0</v>
      </c>
      <c r="BL136" s="19" t="s">
        <v>206</v>
      </c>
      <c r="BM136" s="19" t="s">
        <v>1786</v>
      </c>
    </row>
    <row r="137" s="12" customFormat="1">
      <c r="B137" s="189"/>
      <c r="D137" s="190" t="s">
        <v>208</v>
      </c>
      <c r="E137" s="191" t="s">
        <v>3</v>
      </c>
      <c r="F137" s="192" t="s">
        <v>1787</v>
      </c>
      <c r="H137" s="193">
        <v>45.5</v>
      </c>
      <c r="I137" s="194"/>
      <c r="L137" s="189"/>
      <c r="M137" s="195"/>
      <c r="N137" s="196"/>
      <c r="O137" s="196"/>
      <c r="P137" s="196"/>
      <c r="Q137" s="196"/>
      <c r="R137" s="196"/>
      <c r="S137" s="196"/>
      <c r="T137" s="197"/>
      <c r="AT137" s="191" t="s">
        <v>208</v>
      </c>
      <c r="AU137" s="191" t="s">
        <v>82</v>
      </c>
      <c r="AV137" s="12" t="s">
        <v>82</v>
      </c>
      <c r="AW137" s="12" t="s">
        <v>33</v>
      </c>
      <c r="AX137" s="12" t="s">
        <v>72</v>
      </c>
      <c r="AY137" s="191" t="s">
        <v>200</v>
      </c>
    </row>
    <row r="138" s="14" customFormat="1">
      <c r="B138" s="205"/>
      <c r="D138" s="190" t="s">
        <v>208</v>
      </c>
      <c r="E138" s="206" t="s">
        <v>164</v>
      </c>
      <c r="F138" s="207" t="s">
        <v>215</v>
      </c>
      <c r="H138" s="208">
        <v>45.5</v>
      </c>
      <c r="I138" s="209"/>
      <c r="L138" s="205"/>
      <c r="M138" s="210"/>
      <c r="N138" s="211"/>
      <c r="O138" s="211"/>
      <c r="P138" s="211"/>
      <c r="Q138" s="211"/>
      <c r="R138" s="211"/>
      <c r="S138" s="211"/>
      <c r="T138" s="212"/>
      <c r="AT138" s="206" t="s">
        <v>208</v>
      </c>
      <c r="AU138" s="206" t="s">
        <v>82</v>
      </c>
      <c r="AV138" s="14" t="s">
        <v>206</v>
      </c>
      <c r="AW138" s="14" t="s">
        <v>33</v>
      </c>
      <c r="AX138" s="14" t="s">
        <v>80</v>
      </c>
      <c r="AY138" s="206" t="s">
        <v>200</v>
      </c>
    </row>
    <row r="139" s="1" customFormat="1" ht="22.5" customHeight="1">
      <c r="B139" s="176"/>
      <c r="C139" s="177" t="s">
        <v>292</v>
      </c>
      <c r="D139" s="177" t="s">
        <v>202</v>
      </c>
      <c r="E139" s="178" t="s">
        <v>338</v>
      </c>
      <c r="F139" s="179" t="s">
        <v>339</v>
      </c>
      <c r="G139" s="180" t="s">
        <v>148</v>
      </c>
      <c r="H139" s="181">
        <v>1455</v>
      </c>
      <c r="I139" s="182"/>
      <c r="J139" s="183">
        <f>ROUND(I139*H139,2)</f>
        <v>0</v>
      </c>
      <c r="K139" s="179" t="s">
        <v>205</v>
      </c>
      <c r="L139" s="37"/>
      <c r="M139" s="184" t="s">
        <v>3</v>
      </c>
      <c r="N139" s="185" t="s">
        <v>43</v>
      </c>
      <c r="O139" s="67"/>
      <c r="P139" s="186">
        <f>O139*H139</f>
        <v>0</v>
      </c>
      <c r="Q139" s="186">
        <v>0.00084999999999999995</v>
      </c>
      <c r="R139" s="186">
        <f>Q139*H139</f>
        <v>1.23675</v>
      </c>
      <c r="S139" s="186">
        <v>0</v>
      </c>
      <c r="T139" s="187">
        <f>S139*H139</f>
        <v>0</v>
      </c>
      <c r="AR139" s="19" t="s">
        <v>206</v>
      </c>
      <c r="AT139" s="19" t="s">
        <v>202</v>
      </c>
      <c r="AU139" s="19" t="s">
        <v>82</v>
      </c>
      <c r="AY139" s="19" t="s">
        <v>200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9" t="s">
        <v>80</v>
      </c>
      <c r="BK139" s="188">
        <f>ROUND(I139*H139,2)</f>
        <v>0</v>
      </c>
      <c r="BL139" s="19" t="s">
        <v>206</v>
      </c>
      <c r="BM139" s="19" t="s">
        <v>1788</v>
      </c>
    </row>
    <row r="140" s="12" customFormat="1">
      <c r="B140" s="189"/>
      <c r="D140" s="190" t="s">
        <v>208</v>
      </c>
      <c r="E140" s="191" t="s">
        <v>3</v>
      </c>
      <c r="F140" s="192" t="s">
        <v>1789</v>
      </c>
      <c r="H140" s="193">
        <v>1416</v>
      </c>
      <c r="I140" s="194"/>
      <c r="L140" s="189"/>
      <c r="M140" s="195"/>
      <c r="N140" s="196"/>
      <c r="O140" s="196"/>
      <c r="P140" s="196"/>
      <c r="Q140" s="196"/>
      <c r="R140" s="196"/>
      <c r="S140" s="196"/>
      <c r="T140" s="197"/>
      <c r="AT140" s="191" t="s">
        <v>208</v>
      </c>
      <c r="AU140" s="191" t="s">
        <v>82</v>
      </c>
      <c r="AV140" s="12" t="s">
        <v>82</v>
      </c>
      <c r="AW140" s="12" t="s">
        <v>33</v>
      </c>
      <c r="AX140" s="12" t="s">
        <v>72</v>
      </c>
      <c r="AY140" s="191" t="s">
        <v>200</v>
      </c>
    </row>
    <row r="141" s="12" customFormat="1">
      <c r="B141" s="189"/>
      <c r="D141" s="190" t="s">
        <v>208</v>
      </c>
      <c r="E141" s="191" t="s">
        <v>3</v>
      </c>
      <c r="F141" s="192" t="s">
        <v>1790</v>
      </c>
      <c r="H141" s="193">
        <v>39</v>
      </c>
      <c r="I141" s="194"/>
      <c r="L141" s="189"/>
      <c r="M141" s="195"/>
      <c r="N141" s="196"/>
      <c r="O141" s="196"/>
      <c r="P141" s="196"/>
      <c r="Q141" s="196"/>
      <c r="R141" s="196"/>
      <c r="S141" s="196"/>
      <c r="T141" s="197"/>
      <c r="AT141" s="191" t="s">
        <v>208</v>
      </c>
      <c r="AU141" s="191" t="s">
        <v>82</v>
      </c>
      <c r="AV141" s="12" t="s">
        <v>82</v>
      </c>
      <c r="AW141" s="12" t="s">
        <v>33</v>
      </c>
      <c r="AX141" s="12" t="s">
        <v>72</v>
      </c>
      <c r="AY141" s="191" t="s">
        <v>200</v>
      </c>
    </row>
    <row r="142" s="14" customFormat="1">
      <c r="B142" s="205"/>
      <c r="D142" s="190" t="s">
        <v>208</v>
      </c>
      <c r="E142" s="206" t="s">
        <v>3</v>
      </c>
      <c r="F142" s="207" t="s">
        <v>215</v>
      </c>
      <c r="H142" s="208">
        <v>1455</v>
      </c>
      <c r="I142" s="209"/>
      <c r="L142" s="205"/>
      <c r="M142" s="210"/>
      <c r="N142" s="211"/>
      <c r="O142" s="211"/>
      <c r="P142" s="211"/>
      <c r="Q142" s="211"/>
      <c r="R142" s="211"/>
      <c r="S142" s="211"/>
      <c r="T142" s="212"/>
      <c r="AT142" s="206" t="s">
        <v>208</v>
      </c>
      <c r="AU142" s="206" t="s">
        <v>82</v>
      </c>
      <c r="AV142" s="14" t="s">
        <v>206</v>
      </c>
      <c r="AW142" s="14" t="s">
        <v>33</v>
      </c>
      <c r="AX142" s="14" t="s">
        <v>80</v>
      </c>
      <c r="AY142" s="206" t="s">
        <v>200</v>
      </c>
    </row>
    <row r="143" s="1" customFormat="1" ht="22.5" customHeight="1">
      <c r="B143" s="176"/>
      <c r="C143" s="177" t="s">
        <v>297</v>
      </c>
      <c r="D143" s="177" t="s">
        <v>202</v>
      </c>
      <c r="E143" s="178" t="s">
        <v>347</v>
      </c>
      <c r="F143" s="179" t="s">
        <v>348</v>
      </c>
      <c r="G143" s="180" t="s">
        <v>148</v>
      </c>
      <c r="H143" s="181">
        <v>1455</v>
      </c>
      <c r="I143" s="182"/>
      <c r="J143" s="183">
        <f>ROUND(I143*H143,2)</f>
        <v>0</v>
      </c>
      <c r="K143" s="179" t="s">
        <v>205</v>
      </c>
      <c r="L143" s="37"/>
      <c r="M143" s="184" t="s">
        <v>3</v>
      </c>
      <c r="N143" s="185" t="s">
        <v>43</v>
      </c>
      <c r="O143" s="67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AR143" s="19" t="s">
        <v>206</v>
      </c>
      <c r="AT143" s="19" t="s">
        <v>202</v>
      </c>
      <c r="AU143" s="19" t="s">
        <v>82</v>
      </c>
      <c r="AY143" s="19" t="s">
        <v>200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9" t="s">
        <v>80</v>
      </c>
      <c r="BK143" s="188">
        <f>ROUND(I143*H143,2)</f>
        <v>0</v>
      </c>
      <c r="BL143" s="19" t="s">
        <v>206</v>
      </c>
      <c r="BM143" s="19" t="s">
        <v>1791</v>
      </c>
    </row>
    <row r="144" s="1" customFormat="1" ht="22.5" customHeight="1">
      <c r="B144" s="176"/>
      <c r="C144" s="177" t="s">
        <v>317</v>
      </c>
      <c r="D144" s="177" t="s">
        <v>202</v>
      </c>
      <c r="E144" s="178" t="s">
        <v>351</v>
      </c>
      <c r="F144" s="179" t="s">
        <v>352</v>
      </c>
      <c r="G144" s="180" t="s">
        <v>131</v>
      </c>
      <c r="H144" s="181">
        <v>967.00699999999995</v>
      </c>
      <c r="I144" s="182"/>
      <c r="J144" s="183">
        <f>ROUND(I144*H144,2)</f>
        <v>0</v>
      </c>
      <c r="K144" s="179" t="s">
        <v>205</v>
      </c>
      <c r="L144" s="37"/>
      <c r="M144" s="184" t="s">
        <v>3</v>
      </c>
      <c r="N144" s="185" t="s">
        <v>43</v>
      </c>
      <c r="O144" s="67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AR144" s="19" t="s">
        <v>206</v>
      </c>
      <c r="AT144" s="19" t="s">
        <v>202</v>
      </c>
      <c r="AU144" s="19" t="s">
        <v>82</v>
      </c>
      <c r="AY144" s="19" t="s">
        <v>200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9" t="s">
        <v>80</v>
      </c>
      <c r="BK144" s="188">
        <f>ROUND(I144*H144,2)</f>
        <v>0</v>
      </c>
      <c r="BL144" s="19" t="s">
        <v>206</v>
      </c>
      <c r="BM144" s="19" t="s">
        <v>1792</v>
      </c>
    </row>
    <row r="145" s="12" customFormat="1">
      <c r="B145" s="189"/>
      <c r="D145" s="190" t="s">
        <v>208</v>
      </c>
      <c r="E145" s="191" t="s">
        <v>3</v>
      </c>
      <c r="F145" s="192" t="s">
        <v>49</v>
      </c>
      <c r="H145" s="193">
        <v>967.00699999999995</v>
      </c>
      <c r="I145" s="194"/>
      <c r="L145" s="189"/>
      <c r="M145" s="195"/>
      <c r="N145" s="196"/>
      <c r="O145" s="196"/>
      <c r="P145" s="196"/>
      <c r="Q145" s="196"/>
      <c r="R145" s="196"/>
      <c r="S145" s="196"/>
      <c r="T145" s="197"/>
      <c r="AT145" s="191" t="s">
        <v>208</v>
      </c>
      <c r="AU145" s="191" t="s">
        <v>82</v>
      </c>
      <c r="AV145" s="12" t="s">
        <v>82</v>
      </c>
      <c r="AW145" s="12" t="s">
        <v>33</v>
      </c>
      <c r="AX145" s="12" t="s">
        <v>80</v>
      </c>
      <c r="AY145" s="191" t="s">
        <v>200</v>
      </c>
    </row>
    <row r="146" s="1" customFormat="1" ht="22.5" customHeight="1">
      <c r="B146" s="176"/>
      <c r="C146" s="177" t="s">
        <v>8</v>
      </c>
      <c r="D146" s="177" t="s">
        <v>202</v>
      </c>
      <c r="E146" s="178" t="s">
        <v>355</v>
      </c>
      <c r="F146" s="179" t="s">
        <v>356</v>
      </c>
      <c r="G146" s="180" t="s">
        <v>131</v>
      </c>
      <c r="H146" s="181">
        <v>1718.3050000000001</v>
      </c>
      <c r="I146" s="182"/>
      <c r="J146" s="183">
        <f>ROUND(I146*H146,2)</f>
        <v>0</v>
      </c>
      <c r="K146" s="179" t="s">
        <v>3</v>
      </c>
      <c r="L146" s="37"/>
      <c r="M146" s="184" t="s">
        <v>3</v>
      </c>
      <c r="N146" s="185" t="s">
        <v>43</v>
      </c>
      <c r="O146" s="67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AR146" s="19" t="s">
        <v>206</v>
      </c>
      <c r="AT146" s="19" t="s">
        <v>202</v>
      </c>
      <c r="AU146" s="19" t="s">
        <v>82</v>
      </c>
      <c r="AY146" s="19" t="s">
        <v>200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80</v>
      </c>
      <c r="BK146" s="188">
        <f>ROUND(I146*H146,2)</f>
        <v>0</v>
      </c>
      <c r="BL146" s="19" t="s">
        <v>206</v>
      </c>
      <c r="BM146" s="19" t="s">
        <v>1793</v>
      </c>
    </row>
    <row r="147" s="12" customFormat="1">
      <c r="B147" s="189"/>
      <c r="D147" s="190" t="s">
        <v>208</v>
      </c>
      <c r="E147" s="191" t="s">
        <v>3</v>
      </c>
      <c r="F147" s="192" t="s">
        <v>358</v>
      </c>
      <c r="H147" s="193">
        <v>967.00699999999995</v>
      </c>
      <c r="I147" s="194"/>
      <c r="L147" s="189"/>
      <c r="M147" s="195"/>
      <c r="N147" s="196"/>
      <c r="O147" s="196"/>
      <c r="P147" s="196"/>
      <c r="Q147" s="196"/>
      <c r="R147" s="196"/>
      <c r="S147" s="196"/>
      <c r="T147" s="197"/>
      <c r="AT147" s="191" t="s">
        <v>208</v>
      </c>
      <c r="AU147" s="191" t="s">
        <v>82</v>
      </c>
      <c r="AV147" s="12" t="s">
        <v>82</v>
      </c>
      <c r="AW147" s="12" t="s">
        <v>33</v>
      </c>
      <c r="AX147" s="12" t="s">
        <v>72</v>
      </c>
      <c r="AY147" s="191" t="s">
        <v>200</v>
      </c>
    </row>
    <row r="148" s="12" customFormat="1">
      <c r="B148" s="189"/>
      <c r="D148" s="190" t="s">
        <v>208</v>
      </c>
      <c r="E148" s="191" t="s">
        <v>3</v>
      </c>
      <c r="F148" s="192" t="s">
        <v>359</v>
      </c>
      <c r="H148" s="193">
        <v>751.298</v>
      </c>
      <c r="I148" s="194"/>
      <c r="L148" s="189"/>
      <c r="M148" s="195"/>
      <c r="N148" s="196"/>
      <c r="O148" s="196"/>
      <c r="P148" s="196"/>
      <c r="Q148" s="196"/>
      <c r="R148" s="196"/>
      <c r="S148" s="196"/>
      <c r="T148" s="197"/>
      <c r="AT148" s="191" t="s">
        <v>208</v>
      </c>
      <c r="AU148" s="191" t="s">
        <v>82</v>
      </c>
      <c r="AV148" s="12" t="s">
        <v>82</v>
      </c>
      <c r="AW148" s="12" t="s">
        <v>33</v>
      </c>
      <c r="AX148" s="12" t="s">
        <v>72</v>
      </c>
      <c r="AY148" s="191" t="s">
        <v>200</v>
      </c>
    </row>
    <row r="149" s="14" customFormat="1">
      <c r="B149" s="205"/>
      <c r="D149" s="190" t="s">
        <v>208</v>
      </c>
      <c r="E149" s="206" t="s">
        <v>3</v>
      </c>
      <c r="F149" s="207" t="s">
        <v>215</v>
      </c>
      <c r="H149" s="208">
        <v>1718.3050000000001</v>
      </c>
      <c r="I149" s="209"/>
      <c r="L149" s="205"/>
      <c r="M149" s="210"/>
      <c r="N149" s="211"/>
      <c r="O149" s="211"/>
      <c r="P149" s="211"/>
      <c r="Q149" s="211"/>
      <c r="R149" s="211"/>
      <c r="S149" s="211"/>
      <c r="T149" s="212"/>
      <c r="AT149" s="206" t="s">
        <v>208</v>
      </c>
      <c r="AU149" s="206" t="s">
        <v>82</v>
      </c>
      <c r="AV149" s="14" t="s">
        <v>206</v>
      </c>
      <c r="AW149" s="14" t="s">
        <v>33</v>
      </c>
      <c r="AX149" s="14" t="s">
        <v>80</v>
      </c>
      <c r="AY149" s="206" t="s">
        <v>200</v>
      </c>
    </row>
    <row r="150" s="1" customFormat="1" ht="22.5" customHeight="1">
      <c r="B150" s="176"/>
      <c r="C150" s="177" t="s">
        <v>326</v>
      </c>
      <c r="D150" s="177" t="s">
        <v>202</v>
      </c>
      <c r="E150" s="178" t="s">
        <v>361</v>
      </c>
      <c r="F150" s="179" t="s">
        <v>362</v>
      </c>
      <c r="G150" s="180" t="s">
        <v>131</v>
      </c>
      <c r="H150" s="181">
        <v>215.709</v>
      </c>
      <c r="I150" s="182"/>
      <c r="J150" s="183">
        <f>ROUND(I150*H150,2)</f>
        <v>0</v>
      </c>
      <c r="K150" s="179" t="s">
        <v>3</v>
      </c>
      <c r="L150" s="37"/>
      <c r="M150" s="184" t="s">
        <v>3</v>
      </c>
      <c r="N150" s="185" t="s">
        <v>43</v>
      </c>
      <c r="O150" s="67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AR150" s="19" t="s">
        <v>206</v>
      </c>
      <c r="AT150" s="19" t="s">
        <v>202</v>
      </c>
      <c r="AU150" s="19" t="s">
        <v>82</v>
      </c>
      <c r="AY150" s="19" t="s">
        <v>200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80</v>
      </c>
      <c r="BK150" s="188">
        <f>ROUND(I150*H150,2)</f>
        <v>0</v>
      </c>
      <c r="BL150" s="19" t="s">
        <v>206</v>
      </c>
      <c r="BM150" s="19" t="s">
        <v>1794</v>
      </c>
    </row>
    <row r="151" s="12" customFormat="1">
      <c r="B151" s="189"/>
      <c r="D151" s="190" t="s">
        <v>208</v>
      </c>
      <c r="E151" s="191" t="s">
        <v>3</v>
      </c>
      <c r="F151" s="192" t="s">
        <v>156</v>
      </c>
      <c r="H151" s="193">
        <v>215.709</v>
      </c>
      <c r="I151" s="194"/>
      <c r="L151" s="189"/>
      <c r="M151" s="195"/>
      <c r="N151" s="196"/>
      <c r="O151" s="196"/>
      <c r="P151" s="196"/>
      <c r="Q151" s="196"/>
      <c r="R151" s="196"/>
      <c r="S151" s="196"/>
      <c r="T151" s="197"/>
      <c r="AT151" s="191" t="s">
        <v>208</v>
      </c>
      <c r="AU151" s="191" t="s">
        <v>82</v>
      </c>
      <c r="AV151" s="12" t="s">
        <v>82</v>
      </c>
      <c r="AW151" s="12" t="s">
        <v>33</v>
      </c>
      <c r="AX151" s="12" t="s">
        <v>80</v>
      </c>
      <c r="AY151" s="191" t="s">
        <v>200</v>
      </c>
    </row>
    <row r="152" s="1" customFormat="1" ht="16.5" customHeight="1">
      <c r="B152" s="176"/>
      <c r="C152" s="177" t="s">
        <v>331</v>
      </c>
      <c r="D152" s="177" t="s">
        <v>202</v>
      </c>
      <c r="E152" s="178" t="s">
        <v>365</v>
      </c>
      <c r="F152" s="179" t="s">
        <v>366</v>
      </c>
      <c r="G152" s="180" t="s">
        <v>131</v>
      </c>
      <c r="H152" s="181">
        <v>751.298</v>
      </c>
      <c r="I152" s="182"/>
      <c r="J152" s="183">
        <f>ROUND(I152*H152,2)</f>
        <v>0</v>
      </c>
      <c r="K152" s="179" t="s">
        <v>205</v>
      </c>
      <c r="L152" s="37"/>
      <c r="M152" s="184" t="s">
        <v>3</v>
      </c>
      <c r="N152" s="185" t="s">
        <v>43</v>
      </c>
      <c r="O152" s="67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AR152" s="19" t="s">
        <v>206</v>
      </c>
      <c r="AT152" s="19" t="s">
        <v>202</v>
      </c>
      <c r="AU152" s="19" t="s">
        <v>82</v>
      </c>
      <c r="AY152" s="19" t="s">
        <v>200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9" t="s">
        <v>80</v>
      </c>
      <c r="BK152" s="188">
        <f>ROUND(I152*H152,2)</f>
        <v>0</v>
      </c>
      <c r="BL152" s="19" t="s">
        <v>206</v>
      </c>
      <c r="BM152" s="19" t="s">
        <v>1795</v>
      </c>
    </row>
    <row r="153" s="12" customFormat="1">
      <c r="B153" s="189"/>
      <c r="D153" s="190" t="s">
        <v>208</v>
      </c>
      <c r="E153" s="191" t="s">
        <v>3</v>
      </c>
      <c r="F153" s="192" t="s">
        <v>368</v>
      </c>
      <c r="H153" s="193">
        <v>751.298</v>
      </c>
      <c r="I153" s="194"/>
      <c r="L153" s="189"/>
      <c r="M153" s="195"/>
      <c r="N153" s="196"/>
      <c r="O153" s="196"/>
      <c r="P153" s="196"/>
      <c r="Q153" s="196"/>
      <c r="R153" s="196"/>
      <c r="S153" s="196"/>
      <c r="T153" s="197"/>
      <c r="AT153" s="191" t="s">
        <v>208</v>
      </c>
      <c r="AU153" s="191" t="s">
        <v>82</v>
      </c>
      <c r="AV153" s="12" t="s">
        <v>82</v>
      </c>
      <c r="AW153" s="12" t="s">
        <v>33</v>
      </c>
      <c r="AX153" s="12" t="s">
        <v>80</v>
      </c>
      <c r="AY153" s="191" t="s">
        <v>200</v>
      </c>
    </row>
    <row r="154" s="1" customFormat="1" ht="16.5" customHeight="1">
      <c r="B154" s="176"/>
      <c r="C154" s="177" t="s">
        <v>337</v>
      </c>
      <c r="D154" s="177" t="s">
        <v>202</v>
      </c>
      <c r="E154" s="178" t="s">
        <v>370</v>
      </c>
      <c r="F154" s="179" t="s">
        <v>371</v>
      </c>
      <c r="G154" s="180" t="s">
        <v>131</v>
      </c>
      <c r="H154" s="181">
        <v>215.709</v>
      </c>
      <c r="I154" s="182"/>
      <c r="J154" s="183">
        <f>ROUND(I154*H154,2)</f>
        <v>0</v>
      </c>
      <c r="K154" s="179" t="s">
        <v>205</v>
      </c>
      <c r="L154" s="37"/>
      <c r="M154" s="184" t="s">
        <v>3</v>
      </c>
      <c r="N154" s="185" t="s">
        <v>43</v>
      </c>
      <c r="O154" s="67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AR154" s="19" t="s">
        <v>206</v>
      </c>
      <c r="AT154" s="19" t="s">
        <v>202</v>
      </c>
      <c r="AU154" s="19" t="s">
        <v>82</v>
      </c>
      <c r="AY154" s="19" t="s">
        <v>200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9" t="s">
        <v>80</v>
      </c>
      <c r="BK154" s="188">
        <f>ROUND(I154*H154,2)</f>
        <v>0</v>
      </c>
      <c r="BL154" s="19" t="s">
        <v>206</v>
      </c>
      <c r="BM154" s="19" t="s">
        <v>1796</v>
      </c>
    </row>
    <row r="155" s="12" customFormat="1">
      <c r="B155" s="189"/>
      <c r="D155" s="190" t="s">
        <v>208</v>
      </c>
      <c r="E155" s="191" t="s">
        <v>3</v>
      </c>
      <c r="F155" s="192" t="s">
        <v>373</v>
      </c>
      <c r="H155" s="193">
        <v>40.012999999999998</v>
      </c>
      <c r="I155" s="194"/>
      <c r="L155" s="189"/>
      <c r="M155" s="195"/>
      <c r="N155" s="196"/>
      <c r="O155" s="196"/>
      <c r="P155" s="196"/>
      <c r="Q155" s="196"/>
      <c r="R155" s="196"/>
      <c r="S155" s="196"/>
      <c r="T155" s="197"/>
      <c r="AT155" s="191" t="s">
        <v>208</v>
      </c>
      <c r="AU155" s="191" t="s">
        <v>82</v>
      </c>
      <c r="AV155" s="12" t="s">
        <v>82</v>
      </c>
      <c r="AW155" s="12" t="s">
        <v>33</v>
      </c>
      <c r="AX155" s="12" t="s">
        <v>72</v>
      </c>
      <c r="AY155" s="191" t="s">
        <v>200</v>
      </c>
    </row>
    <row r="156" s="12" customFormat="1">
      <c r="B156" s="189"/>
      <c r="D156" s="190" t="s">
        <v>208</v>
      </c>
      <c r="E156" s="191" t="s">
        <v>3</v>
      </c>
      <c r="F156" s="192" t="s">
        <v>374</v>
      </c>
      <c r="H156" s="193">
        <v>130.76499999999999</v>
      </c>
      <c r="I156" s="194"/>
      <c r="L156" s="189"/>
      <c r="M156" s="195"/>
      <c r="N156" s="196"/>
      <c r="O156" s="196"/>
      <c r="P156" s="196"/>
      <c r="Q156" s="196"/>
      <c r="R156" s="196"/>
      <c r="S156" s="196"/>
      <c r="T156" s="197"/>
      <c r="AT156" s="191" t="s">
        <v>208</v>
      </c>
      <c r="AU156" s="191" t="s">
        <v>82</v>
      </c>
      <c r="AV156" s="12" t="s">
        <v>82</v>
      </c>
      <c r="AW156" s="12" t="s">
        <v>33</v>
      </c>
      <c r="AX156" s="12" t="s">
        <v>72</v>
      </c>
      <c r="AY156" s="191" t="s">
        <v>200</v>
      </c>
    </row>
    <row r="157" s="12" customFormat="1">
      <c r="B157" s="189"/>
      <c r="D157" s="190" t="s">
        <v>208</v>
      </c>
      <c r="E157" s="191" t="s">
        <v>3</v>
      </c>
      <c r="F157" s="192" t="s">
        <v>1797</v>
      </c>
      <c r="H157" s="193">
        <v>28.983000000000001</v>
      </c>
      <c r="I157" s="194"/>
      <c r="L157" s="189"/>
      <c r="M157" s="195"/>
      <c r="N157" s="196"/>
      <c r="O157" s="196"/>
      <c r="P157" s="196"/>
      <c r="Q157" s="196"/>
      <c r="R157" s="196"/>
      <c r="S157" s="196"/>
      <c r="T157" s="197"/>
      <c r="AT157" s="191" t="s">
        <v>208</v>
      </c>
      <c r="AU157" s="191" t="s">
        <v>82</v>
      </c>
      <c r="AV157" s="12" t="s">
        <v>82</v>
      </c>
      <c r="AW157" s="12" t="s">
        <v>33</v>
      </c>
      <c r="AX157" s="12" t="s">
        <v>72</v>
      </c>
      <c r="AY157" s="191" t="s">
        <v>200</v>
      </c>
    </row>
    <row r="158" s="12" customFormat="1">
      <c r="B158" s="189"/>
      <c r="D158" s="190" t="s">
        <v>208</v>
      </c>
      <c r="E158" s="191" t="s">
        <v>3</v>
      </c>
      <c r="F158" s="192" t="s">
        <v>376</v>
      </c>
      <c r="H158" s="193">
        <v>15.576000000000001</v>
      </c>
      <c r="I158" s="194"/>
      <c r="L158" s="189"/>
      <c r="M158" s="195"/>
      <c r="N158" s="196"/>
      <c r="O158" s="196"/>
      <c r="P158" s="196"/>
      <c r="Q158" s="196"/>
      <c r="R158" s="196"/>
      <c r="S158" s="196"/>
      <c r="T158" s="197"/>
      <c r="AT158" s="191" t="s">
        <v>208</v>
      </c>
      <c r="AU158" s="191" t="s">
        <v>82</v>
      </c>
      <c r="AV158" s="12" t="s">
        <v>82</v>
      </c>
      <c r="AW158" s="12" t="s">
        <v>33</v>
      </c>
      <c r="AX158" s="12" t="s">
        <v>72</v>
      </c>
      <c r="AY158" s="191" t="s">
        <v>200</v>
      </c>
    </row>
    <row r="159" s="12" customFormat="1">
      <c r="B159" s="189"/>
      <c r="D159" s="190" t="s">
        <v>208</v>
      </c>
      <c r="E159" s="191" t="s">
        <v>3</v>
      </c>
      <c r="F159" s="192" t="s">
        <v>380</v>
      </c>
      <c r="H159" s="193">
        <v>0.372</v>
      </c>
      <c r="I159" s="194"/>
      <c r="L159" s="189"/>
      <c r="M159" s="195"/>
      <c r="N159" s="196"/>
      <c r="O159" s="196"/>
      <c r="P159" s="196"/>
      <c r="Q159" s="196"/>
      <c r="R159" s="196"/>
      <c r="S159" s="196"/>
      <c r="T159" s="197"/>
      <c r="AT159" s="191" t="s">
        <v>208</v>
      </c>
      <c r="AU159" s="191" t="s">
        <v>82</v>
      </c>
      <c r="AV159" s="12" t="s">
        <v>82</v>
      </c>
      <c r="AW159" s="12" t="s">
        <v>33</v>
      </c>
      <c r="AX159" s="12" t="s">
        <v>72</v>
      </c>
      <c r="AY159" s="191" t="s">
        <v>200</v>
      </c>
    </row>
    <row r="160" s="14" customFormat="1">
      <c r="B160" s="205"/>
      <c r="D160" s="190" t="s">
        <v>208</v>
      </c>
      <c r="E160" s="206" t="s">
        <v>156</v>
      </c>
      <c r="F160" s="207" t="s">
        <v>215</v>
      </c>
      <c r="H160" s="208">
        <v>215.709</v>
      </c>
      <c r="I160" s="209"/>
      <c r="L160" s="205"/>
      <c r="M160" s="210"/>
      <c r="N160" s="211"/>
      <c r="O160" s="211"/>
      <c r="P160" s="211"/>
      <c r="Q160" s="211"/>
      <c r="R160" s="211"/>
      <c r="S160" s="211"/>
      <c r="T160" s="212"/>
      <c r="AT160" s="206" t="s">
        <v>208</v>
      </c>
      <c r="AU160" s="206" t="s">
        <v>82</v>
      </c>
      <c r="AV160" s="14" t="s">
        <v>206</v>
      </c>
      <c r="AW160" s="14" t="s">
        <v>33</v>
      </c>
      <c r="AX160" s="14" t="s">
        <v>80</v>
      </c>
      <c r="AY160" s="206" t="s">
        <v>200</v>
      </c>
    </row>
    <row r="161" s="1" customFormat="1" ht="22.5" customHeight="1">
      <c r="B161" s="176"/>
      <c r="C161" s="177" t="s">
        <v>346</v>
      </c>
      <c r="D161" s="177" t="s">
        <v>202</v>
      </c>
      <c r="E161" s="178" t="s">
        <v>382</v>
      </c>
      <c r="F161" s="179" t="s">
        <v>383</v>
      </c>
      <c r="G161" s="180" t="s">
        <v>384</v>
      </c>
      <c r="H161" s="181">
        <v>345.13400000000001</v>
      </c>
      <c r="I161" s="182"/>
      <c r="J161" s="183">
        <f>ROUND(I161*H161,2)</f>
        <v>0</v>
      </c>
      <c r="K161" s="179" t="s">
        <v>205</v>
      </c>
      <c r="L161" s="37"/>
      <c r="M161" s="184" t="s">
        <v>3</v>
      </c>
      <c r="N161" s="185" t="s">
        <v>43</v>
      </c>
      <c r="O161" s="67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AR161" s="19" t="s">
        <v>206</v>
      </c>
      <c r="AT161" s="19" t="s">
        <v>202</v>
      </c>
      <c r="AU161" s="19" t="s">
        <v>82</v>
      </c>
      <c r="AY161" s="19" t="s">
        <v>200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80</v>
      </c>
      <c r="BK161" s="188">
        <f>ROUND(I161*H161,2)</f>
        <v>0</v>
      </c>
      <c r="BL161" s="19" t="s">
        <v>206</v>
      </c>
      <c r="BM161" s="19" t="s">
        <v>1798</v>
      </c>
    </row>
    <row r="162" s="12" customFormat="1">
      <c r="B162" s="189"/>
      <c r="D162" s="190" t="s">
        <v>208</v>
      </c>
      <c r="F162" s="192" t="s">
        <v>1799</v>
      </c>
      <c r="H162" s="193">
        <v>345.13400000000001</v>
      </c>
      <c r="I162" s="194"/>
      <c r="L162" s="189"/>
      <c r="M162" s="195"/>
      <c r="N162" s="196"/>
      <c r="O162" s="196"/>
      <c r="P162" s="196"/>
      <c r="Q162" s="196"/>
      <c r="R162" s="196"/>
      <c r="S162" s="196"/>
      <c r="T162" s="197"/>
      <c r="AT162" s="191" t="s">
        <v>208</v>
      </c>
      <c r="AU162" s="191" t="s">
        <v>82</v>
      </c>
      <c r="AV162" s="12" t="s">
        <v>82</v>
      </c>
      <c r="AW162" s="12" t="s">
        <v>4</v>
      </c>
      <c r="AX162" s="12" t="s">
        <v>80</v>
      </c>
      <c r="AY162" s="191" t="s">
        <v>200</v>
      </c>
    </row>
    <row r="163" s="1" customFormat="1" ht="22.5" customHeight="1">
      <c r="B163" s="176"/>
      <c r="C163" s="177" t="s">
        <v>350</v>
      </c>
      <c r="D163" s="177" t="s">
        <v>202</v>
      </c>
      <c r="E163" s="178" t="s">
        <v>388</v>
      </c>
      <c r="F163" s="179" t="s">
        <v>389</v>
      </c>
      <c r="G163" s="180" t="s">
        <v>131</v>
      </c>
      <c r="H163" s="181">
        <v>751.298</v>
      </c>
      <c r="I163" s="182"/>
      <c r="J163" s="183">
        <f>ROUND(I163*H163,2)</f>
        <v>0</v>
      </c>
      <c r="K163" s="179" t="s">
        <v>205</v>
      </c>
      <c r="L163" s="37"/>
      <c r="M163" s="184" t="s">
        <v>3</v>
      </c>
      <c r="N163" s="185" t="s">
        <v>43</v>
      </c>
      <c r="O163" s="67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AR163" s="19" t="s">
        <v>206</v>
      </c>
      <c r="AT163" s="19" t="s">
        <v>202</v>
      </c>
      <c r="AU163" s="19" t="s">
        <v>82</v>
      </c>
      <c r="AY163" s="19" t="s">
        <v>200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9" t="s">
        <v>80</v>
      </c>
      <c r="BK163" s="188">
        <f>ROUND(I163*H163,2)</f>
        <v>0</v>
      </c>
      <c r="BL163" s="19" t="s">
        <v>206</v>
      </c>
      <c r="BM163" s="19" t="s">
        <v>1800</v>
      </c>
    </row>
    <row r="164" s="12" customFormat="1">
      <c r="B164" s="189"/>
      <c r="D164" s="190" t="s">
        <v>208</v>
      </c>
      <c r="E164" s="191" t="s">
        <v>3</v>
      </c>
      <c r="F164" s="192" t="s">
        <v>391</v>
      </c>
      <c r="H164" s="193">
        <v>751.298</v>
      </c>
      <c r="I164" s="194"/>
      <c r="L164" s="189"/>
      <c r="M164" s="195"/>
      <c r="N164" s="196"/>
      <c r="O164" s="196"/>
      <c r="P164" s="196"/>
      <c r="Q164" s="196"/>
      <c r="R164" s="196"/>
      <c r="S164" s="196"/>
      <c r="T164" s="197"/>
      <c r="AT164" s="191" t="s">
        <v>208</v>
      </c>
      <c r="AU164" s="191" t="s">
        <v>82</v>
      </c>
      <c r="AV164" s="12" t="s">
        <v>82</v>
      </c>
      <c r="AW164" s="12" t="s">
        <v>33</v>
      </c>
      <c r="AX164" s="12" t="s">
        <v>72</v>
      </c>
      <c r="AY164" s="191" t="s">
        <v>200</v>
      </c>
    </row>
    <row r="165" s="14" customFormat="1">
      <c r="B165" s="205"/>
      <c r="D165" s="190" t="s">
        <v>208</v>
      </c>
      <c r="E165" s="206" t="s">
        <v>159</v>
      </c>
      <c r="F165" s="207" t="s">
        <v>215</v>
      </c>
      <c r="H165" s="208">
        <v>751.298</v>
      </c>
      <c r="I165" s="209"/>
      <c r="L165" s="205"/>
      <c r="M165" s="210"/>
      <c r="N165" s="211"/>
      <c r="O165" s="211"/>
      <c r="P165" s="211"/>
      <c r="Q165" s="211"/>
      <c r="R165" s="211"/>
      <c r="S165" s="211"/>
      <c r="T165" s="212"/>
      <c r="AT165" s="206" t="s">
        <v>208</v>
      </c>
      <c r="AU165" s="206" t="s">
        <v>82</v>
      </c>
      <c r="AV165" s="14" t="s">
        <v>206</v>
      </c>
      <c r="AW165" s="14" t="s">
        <v>33</v>
      </c>
      <c r="AX165" s="14" t="s">
        <v>80</v>
      </c>
      <c r="AY165" s="206" t="s">
        <v>200</v>
      </c>
    </row>
    <row r="166" s="1" customFormat="1" ht="22.5" customHeight="1">
      <c r="B166" s="176"/>
      <c r="C166" s="177" t="s">
        <v>354</v>
      </c>
      <c r="D166" s="177" t="s">
        <v>202</v>
      </c>
      <c r="E166" s="178" t="s">
        <v>393</v>
      </c>
      <c r="F166" s="179" t="s">
        <v>394</v>
      </c>
      <c r="G166" s="180" t="s">
        <v>131</v>
      </c>
      <c r="H166" s="181">
        <v>130.76499999999999</v>
      </c>
      <c r="I166" s="182"/>
      <c r="J166" s="183">
        <f>ROUND(I166*H166,2)</f>
        <v>0</v>
      </c>
      <c r="K166" s="179" t="s">
        <v>205</v>
      </c>
      <c r="L166" s="37"/>
      <c r="M166" s="184" t="s">
        <v>3</v>
      </c>
      <c r="N166" s="185" t="s">
        <v>43</v>
      </c>
      <c r="O166" s="67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AR166" s="19" t="s">
        <v>206</v>
      </c>
      <c r="AT166" s="19" t="s">
        <v>202</v>
      </c>
      <c r="AU166" s="19" t="s">
        <v>82</v>
      </c>
      <c r="AY166" s="19" t="s">
        <v>200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80</v>
      </c>
      <c r="BK166" s="188">
        <f>ROUND(I166*H166,2)</f>
        <v>0</v>
      </c>
      <c r="BL166" s="19" t="s">
        <v>206</v>
      </c>
      <c r="BM166" s="19" t="s">
        <v>1801</v>
      </c>
    </row>
    <row r="167" s="12" customFormat="1">
      <c r="B167" s="189"/>
      <c r="D167" s="190" t="s">
        <v>208</v>
      </c>
      <c r="E167" s="191" t="s">
        <v>3</v>
      </c>
      <c r="F167" s="192" t="s">
        <v>396</v>
      </c>
      <c r="H167" s="193">
        <v>142.78</v>
      </c>
      <c r="I167" s="194"/>
      <c r="L167" s="189"/>
      <c r="M167" s="195"/>
      <c r="N167" s="196"/>
      <c r="O167" s="196"/>
      <c r="P167" s="196"/>
      <c r="Q167" s="196"/>
      <c r="R167" s="196"/>
      <c r="S167" s="196"/>
      <c r="T167" s="197"/>
      <c r="AT167" s="191" t="s">
        <v>208</v>
      </c>
      <c r="AU167" s="191" t="s">
        <v>82</v>
      </c>
      <c r="AV167" s="12" t="s">
        <v>82</v>
      </c>
      <c r="AW167" s="12" t="s">
        <v>33</v>
      </c>
      <c r="AX167" s="12" t="s">
        <v>72</v>
      </c>
      <c r="AY167" s="191" t="s">
        <v>200</v>
      </c>
    </row>
    <row r="168" s="12" customFormat="1">
      <c r="B168" s="189"/>
      <c r="D168" s="190" t="s">
        <v>208</v>
      </c>
      <c r="E168" s="191" t="s">
        <v>3</v>
      </c>
      <c r="F168" s="192" t="s">
        <v>397</v>
      </c>
      <c r="H168" s="193">
        <v>-15.576000000000001</v>
      </c>
      <c r="I168" s="194"/>
      <c r="L168" s="189"/>
      <c r="M168" s="195"/>
      <c r="N168" s="196"/>
      <c r="O168" s="196"/>
      <c r="P168" s="196"/>
      <c r="Q168" s="196"/>
      <c r="R168" s="196"/>
      <c r="S168" s="196"/>
      <c r="T168" s="197"/>
      <c r="AT168" s="191" t="s">
        <v>208</v>
      </c>
      <c r="AU168" s="191" t="s">
        <v>82</v>
      </c>
      <c r="AV168" s="12" t="s">
        <v>82</v>
      </c>
      <c r="AW168" s="12" t="s">
        <v>33</v>
      </c>
      <c r="AX168" s="12" t="s">
        <v>72</v>
      </c>
      <c r="AY168" s="191" t="s">
        <v>200</v>
      </c>
    </row>
    <row r="169" s="12" customFormat="1">
      <c r="B169" s="189"/>
      <c r="D169" s="190" t="s">
        <v>208</v>
      </c>
      <c r="E169" s="191" t="s">
        <v>3</v>
      </c>
      <c r="F169" s="192" t="s">
        <v>1802</v>
      </c>
      <c r="H169" s="193">
        <v>3.9329999999999998</v>
      </c>
      <c r="I169" s="194"/>
      <c r="L169" s="189"/>
      <c r="M169" s="195"/>
      <c r="N169" s="196"/>
      <c r="O169" s="196"/>
      <c r="P169" s="196"/>
      <c r="Q169" s="196"/>
      <c r="R169" s="196"/>
      <c r="S169" s="196"/>
      <c r="T169" s="197"/>
      <c r="AT169" s="191" t="s">
        <v>208</v>
      </c>
      <c r="AU169" s="191" t="s">
        <v>82</v>
      </c>
      <c r="AV169" s="12" t="s">
        <v>82</v>
      </c>
      <c r="AW169" s="12" t="s">
        <v>33</v>
      </c>
      <c r="AX169" s="12" t="s">
        <v>72</v>
      </c>
      <c r="AY169" s="191" t="s">
        <v>200</v>
      </c>
    </row>
    <row r="170" s="12" customFormat="1">
      <c r="B170" s="189"/>
      <c r="D170" s="190" t="s">
        <v>208</v>
      </c>
      <c r="E170" s="191" t="s">
        <v>3</v>
      </c>
      <c r="F170" s="192" t="s">
        <v>405</v>
      </c>
      <c r="H170" s="193">
        <v>-0.372</v>
      </c>
      <c r="I170" s="194"/>
      <c r="L170" s="189"/>
      <c r="M170" s="195"/>
      <c r="N170" s="196"/>
      <c r="O170" s="196"/>
      <c r="P170" s="196"/>
      <c r="Q170" s="196"/>
      <c r="R170" s="196"/>
      <c r="S170" s="196"/>
      <c r="T170" s="197"/>
      <c r="AT170" s="191" t="s">
        <v>208</v>
      </c>
      <c r="AU170" s="191" t="s">
        <v>82</v>
      </c>
      <c r="AV170" s="12" t="s">
        <v>82</v>
      </c>
      <c r="AW170" s="12" t="s">
        <v>33</v>
      </c>
      <c r="AX170" s="12" t="s">
        <v>72</v>
      </c>
      <c r="AY170" s="191" t="s">
        <v>200</v>
      </c>
    </row>
    <row r="171" s="14" customFormat="1">
      <c r="B171" s="205"/>
      <c r="D171" s="190" t="s">
        <v>208</v>
      </c>
      <c r="E171" s="206" t="s">
        <v>133</v>
      </c>
      <c r="F171" s="207" t="s">
        <v>215</v>
      </c>
      <c r="H171" s="208">
        <v>130.76499999999999</v>
      </c>
      <c r="I171" s="209"/>
      <c r="L171" s="205"/>
      <c r="M171" s="210"/>
      <c r="N171" s="211"/>
      <c r="O171" s="211"/>
      <c r="P171" s="211"/>
      <c r="Q171" s="211"/>
      <c r="R171" s="211"/>
      <c r="S171" s="211"/>
      <c r="T171" s="212"/>
      <c r="AT171" s="206" t="s">
        <v>208</v>
      </c>
      <c r="AU171" s="206" t="s">
        <v>82</v>
      </c>
      <c r="AV171" s="14" t="s">
        <v>206</v>
      </c>
      <c r="AW171" s="14" t="s">
        <v>33</v>
      </c>
      <c r="AX171" s="14" t="s">
        <v>80</v>
      </c>
      <c r="AY171" s="206" t="s">
        <v>200</v>
      </c>
    </row>
    <row r="172" s="1" customFormat="1" ht="16.5" customHeight="1">
      <c r="B172" s="176"/>
      <c r="C172" s="213" t="s">
        <v>360</v>
      </c>
      <c r="D172" s="213" t="s">
        <v>407</v>
      </c>
      <c r="E172" s="214" t="s">
        <v>408</v>
      </c>
      <c r="F172" s="215" t="s">
        <v>409</v>
      </c>
      <c r="G172" s="216" t="s">
        <v>384</v>
      </c>
      <c r="H172" s="217">
        <v>235.37700000000001</v>
      </c>
      <c r="I172" s="218"/>
      <c r="J172" s="219">
        <f>ROUND(I172*H172,2)</f>
        <v>0</v>
      </c>
      <c r="K172" s="215" t="s">
        <v>3</v>
      </c>
      <c r="L172" s="220"/>
      <c r="M172" s="221" t="s">
        <v>3</v>
      </c>
      <c r="N172" s="222" t="s">
        <v>43</v>
      </c>
      <c r="O172" s="67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AR172" s="19" t="s">
        <v>145</v>
      </c>
      <c r="AT172" s="19" t="s">
        <v>407</v>
      </c>
      <c r="AU172" s="19" t="s">
        <v>82</v>
      </c>
      <c r="AY172" s="19" t="s">
        <v>200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9" t="s">
        <v>80</v>
      </c>
      <c r="BK172" s="188">
        <f>ROUND(I172*H172,2)</f>
        <v>0</v>
      </c>
      <c r="BL172" s="19" t="s">
        <v>206</v>
      </c>
      <c r="BM172" s="19" t="s">
        <v>1803</v>
      </c>
    </row>
    <row r="173" s="12" customFormat="1">
      <c r="B173" s="189"/>
      <c r="D173" s="190" t="s">
        <v>208</v>
      </c>
      <c r="F173" s="192" t="s">
        <v>1804</v>
      </c>
      <c r="H173" s="193">
        <v>235.37700000000001</v>
      </c>
      <c r="I173" s="194"/>
      <c r="L173" s="189"/>
      <c r="M173" s="195"/>
      <c r="N173" s="196"/>
      <c r="O173" s="196"/>
      <c r="P173" s="196"/>
      <c r="Q173" s="196"/>
      <c r="R173" s="196"/>
      <c r="S173" s="196"/>
      <c r="T173" s="197"/>
      <c r="AT173" s="191" t="s">
        <v>208</v>
      </c>
      <c r="AU173" s="191" t="s">
        <v>82</v>
      </c>
      <c r="AV173" s="12" t="s">
        <v>82</v>
      </c>
      <c r="AW173" s="12" t="s">
        <v>4</v>
      </c>
      <c r="AX173" s="12" t="s">
        <v>80</v>
      </c>
      <c r="AY173" s="191" t="s">
        <v>200</v>
      </c>
    </row>
    <row r="174" s="1" customFormat="1" ht="22.5" customHeight="1">
      <c r="B174" s="176"/>
      <c r="C174" s="177" t="s">
        <v>364</v>
      </c>
      <c r="D174" s="177" t="s">
        <v>202</v>
      </c>
      <c r="E174" s="178" t="s">
        <v>413</v>
      </c>
      <c r="F174" s="179" t="s">
        <v>414</v>
      </c>
      <c r="G174" s="180" t="s">
        <v>148</v>
      </c>
      <c r="H174" s="181">
        <v>207.90000000000001</v>
      </c>
      <c r="I174" s="182"/>
      <c r="J174" s="183">
        <f>ROUND(I174*H174,2)</f>
        <v>0</v>
      </c>
      <c r="K174" s="179" t="s">
        <v>205</v>
      </c>
      <c r="L174" s="37"/>
      <c r="M174" s="184" t="s">
        <v>3</v>
      </c>
      <c r="N174" s="185" t="s">
        <v>43</v>
      </c>
      <c r="O174" s="67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AR174" s="19" t="s">
        <v>206</v>
      </c>
      <c r="AT174" s="19" t="s">
        <v>202</v>
      </c>
      <c r="AU174" s="19" t="s">
        <v>82</v>
      </c>
      <c r="AY174" s="19" t="s">
        <v>200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80</v>
      </c>
      <c r="BK174" s="188">
        <f>ROUND(I174*H174,2)</f>
        <v>0</v>
      </c>
      <c r="BL174" s="19" t="s">
        <v>206</v>
      </c>
      <c r="BM174" s="19" t="s">
        <v>1805</v>
      </c>
    </row>
    <row r="175" s="1" customFormat="1" ht="22.5" customHeight="1">
      <c r="B175" s="176"/>
      <c r="C175" s="177" t="s">
        <v>369</v>
      </c>
      <c r="D175" s="177" t="s">
        <v>202</v>
      </c>
      <c r="E175" s="178" t="s">
        <v>417</v>
      </c>
      <c r="F175" s="179" t="s">
        <v>418</v>
      </c>
      <c r="G175" s="180" t="s">
        <v>148</v>
      </c>
      <c r="H175" s="181">
        <v>207.90000000000001</v>
      </c>
      <c r="I175" s="182"/>
      <c r="J175" s="183">
        <f>ROUND(I175*H175,2)</f>
        <v>0</v>
      </c>
      <c r="K175" s="179" t="s">
        <v>205</v>
      </c>
      <c r="L175" s="37"/>
      <c r="M175" s="184" t="s">
        <v>3</v>
      </c>
      <c r="N175" s="185" t="s">
        <v>43</v>
      </c>
      <c r="O175" s="67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AR175" s="19" t="s">
        <v>206</v>
      </c>
      <c r="AT175" s="19" t="s">
        <v>202</v>
      </c>
      <c r="AU175" s="19" t="s">
        <v>82</v>
      </c>
      <c r="AY175" s="19" t="s">
        <v>200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9" t="s">
        <v>80</v>
      </c>
      <c r="BK175" s="188">
        <f>ROUND(I175*H175,2)</f>
        <v>0</v>
      </c>
      <c r="BL175" s="19" t="s">
        <v>206</v>
      </c>
      <c r="BM175" s="19" t="s">
        <v>1806</v>
      </c>
    </row>
    <row r="176" s="13" customFormat="1">
      <c r="B176" s="198"/>
      <c r="D176" s="190" t="s">
        <v>208</v>
      </c>
      <c r="E176" s="199" t="s">
        <v>3</v>
      </c>
      <c r="F176" s="200" t="s">
        <v>1689</v>
      </c>
      <c r="H176" s="199" t="s">
        <v>3</v>
      </c>
      <c r="I176" s="201"/>
      <c r="L176" s="198"/>
      <c r="M176" s="202"/>
      <c r="N176" s="203"/>
      <c r="O176" s="203"/>
      <c r="P176" s="203"/>
      <c r="Q176" s="203"/>
      <c r="R176" s="203"/>
      <c r="S176" s="203"/>
      <c r="T176" s="204"/>
      <c r="AT176" s="199" t="s">
        <v>208</v>
      </c>
      <c r="AU176" s="199" t="s">
        <v>82</v>
      </c>
      <c r="AV176" s="13" t="s">
        <v>80</v>
      </c>
      <c r="AW176" s="13" t="s">
        <v>33</v>
      </c>
      <c r="AX176" s="13" t="s">
        <v>72</v>
      </c>
      <c r="AY176" s="199" t="s">
        <v>200</v>
      </c>
    </row>
    <row r="177" s="12" customFormat="1">
      <c r="B177" s="189"/>
      <c r="D177" s="190" t="s">
        <v>208</v>
      </c>
      <c r="E177" s="191" t="s">
        <v>3</v>
      </c>
      <c r="F177" s="192" t="s">
        <v>1807</v>
      </c>
      <c r="H177" s="193">
        <v>207.90000000000001</v>
      </c>
      <c r="I177" s="194"/>
      <c r="L177" s="189"/>
      <c r="M177" s="195"/>
      <c r="N177" s="196"/>
      <c r="O177" s="196"/>
      <c r="P177" s="196"/>
      <c r="Q177" s="196"/>
      <c r="R177" s="196"/>
      <c r="S177" s="196"/>
      <c r="T177" s="197"/>
      <c r="AT177" s="191" t="s">
        <v>208</v>
      </c>
      <c r="AU177" s="191" t="s">
        <v>82</v>
      </c>
      <c r="AV177" s="12" t="s">
        <v>82</v>
      </c>
      <c r="AW177" s="12" t="s">
        <v>33</v>
      </c>
      <c r="AX177" s="12" t="s">
        <v>72</v>
      </c>
      <c r="AY177" s="191" t="s">
        <v>200</v>
      </c>
    </row>
    <row r="178" s="14" customFormat="1">
      <c r="B178" s="205"/>
      <c r="D178" s="190" t="s">
        <v>208</v>
      </c>
      <c r="E178" s="206" t="s">
        <v>150</v>
      </c>
      <c r="F178" s="207" t="s">
        <v>215</v>
      </c>
      <c r="H178" s="208">
        <v>207.90000000000001</v>
      </c>
      <c r="I178" s="209"/>
      <c r="L178" s="205"/>
      <c r="M178" s="210"/>
      <c r="N178" s="211"/>
      <c r="O178" s="211"/>
      <c r="P178" s="211"/>
      <c r="Q178" s="211"/>
      <c r="R178" s="211"/>
      <c r="S178" s="211"/>
      <c r="T178" s="212"/>
      <c r="AT178" s="206" t="s">
        <v>208</v>
      </c>
      <c r="AU178" s="206" t="s">
        <v>82</v>
      </c>
      <c r="AV178" s="14" t="s">
        <v>206</v>
      </c>
      <c r="AW178" s="14" t="s">
        <v>33</v>
      </c>
      <c r="AX178" s="14" t="s">
        <v>80</v>
      </c>
      <c r="AY178" s="206" t="s">
        <v>200</v>
      </c>
    </row>
    <row r="179" s="1" customFormat="1" ht="16.5" customHeight="1">
      <c r="B179" s="176"/>
      <c r="C179" s="213" t="s">
        <v>381</v>
      </c>
      <c r="D179" s="213" t="s">
        <v>407</v>
      </c>
      <c r="E179" s="214" t="s">
        <v>423</v>
      </c>
      <c r="F179" s="215" t="s">
        <v>424</v>
      </c>
      <c r="G179" s="216" t="s">
        <v>425</v>
      </c>
      <c r="H179" s="217">
        <v>3.1190000000000002</v>
      </c>
      <c r="I179" s="218"/>
      <c r="J179" s="219">
        <f>ROUND(I179*H179,2)</f>
        <v>0</v>
      </c>
      <c r="K179" s="215" t="s">
        <v>205</v>
      </c>
      <c r="L179" s="220"/>
      <c r="M179" s="221" t="s">
        <v>3</v>
      </c>
      <c r="N179" s="222" t="s">
        <v>43</v>
      </c>
      <c r="O179" s="67"/>
      <c r="P179" s="186">
        <f>O179*H179</f>
        <v>0</v>
      </c>
      <c r="Q179" s="186">
        <v>0.001</v>
      </c>
      <c r="R179" s="186">
        <f>Q179*H179</f>
        <v>0.0031190000000000002</v>
      </c>
      <c r="S179" s="186">
        <v>0</v>
      </c>
      <c r="T179" s="187">
        <f>S179*H179</f>
        <v>0</v>
      </c>
      <c r="AR179" s="19" t="s">
        <v>145</v>
      </c>
      <c r="AT179" s="19" t="s">
        <v>407</v>
      </c>
      <c r="AU179" s="19" t="s">
        <v>82</v>
      </c>
      <c r="AY179" s="19" t="s">
        <v>200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9" t="s">
        <v>80</v>
      </c>
      <c r="BK179" s="188">
        <f>ROUND(I179*H179,2)</f>
        <v>0</v>
      </c>
      <c r="BL179" s="19" t="s">
        <v>206</v>
      </c>
      <c r="BM179" s="19" t="s">
        <v>1808</v>
      </c>
    </row>
    <row r="180" s="12" customFormat="1">
      <c r="B180" s="189"/>
      <c r="D180" s="190" t="s">
        <v>208</v>
      </c>
      <c r="F180" s="192" t="s">
        <v>1809</v>
      </c>
      <c r="H180" s="193">
        <v>3.1190000000000002</v>
      </c>
      <c r="I180" s="194"/>
      <c r="L180" s="189"/>
      <c r="M180" s="195"/>
      <c r="N180" s="196"/>
      <c r="O180" s="196"/>
      <c r="P180" s="196"/>
      <c r="Q180" s="196"/>
      <c r="R180" s="196"/>
      <c r="S180" s="196"/>
      <c r="T180" s="197"/>
      <c r="AT180" s="191" t="s">
        <v>208</v>
      </c>
      <c r="AU180" s="191" t="s">
        <v>82</v>
      </c>
      <c r="AV180" s="12" t="s">
        <v>82</v>
      </c>
      <c r="AW180" s="12" t="s">
        <v>4</v>
      </c>
      <c r="AX180" s="12" t="s">
        <v>80</v>
      </c>
      <c r="AY180" s="191" t="s">
        <v>200</v>
      </c>
    </row>
    <row r="181" s="1" customFormat="1" ht="16.5" customHeight="1">
      <c r="B181" s="176"/>
      <c r="C181" s="177" t="s">
        <v>387</v>
      </c>
      <c r="D181" s="177" t="s">
        <v>202</v>
      </c>
      <c r="E181" s="178" t="s">
        <v>429</v>
      </c>
      <c r="F181" s="179" t="s">
        <v>430</v>
      </c>
      <c r="G181" s="180" t="s">
        <v>148</v>
      </c>
      <c r="H181" s="181">
        <v>207.90000000000001</v>
      </c>
      <c r="I181" s="182"/>
      <c r="J181" s="183">
        <f>ROUND(I181*H181,2)</f>
        <v>0</v>
      </c>
      <c r="K181" s="179" t="s">
        <v>205</v>
      </c>
      <c r="L181" s="37"/>
      <c r="M181" s="184" t="s">
        <v>3</v>
      </c>
      <c r="N181" s="185" t="s">
        <v>43</v>
      </c>
      <c r="O181" s="67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AR181" s="19" t="s">
        <v>206</v>
      </c>
      <c r="AT181" s="19" t="s">
        <v>202</v>
      </c>
      <c r="AU181" s="19" t="s">
        <v>82</v>
      </c>
      <c r="AY181" s="19" t="s">
        <v>200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80</v>
      </c>
      <c r="BK181" s="188">
        <f>ROUND(I181*H181,2)</f>
        <v>0</v>
      </c>
      <c r="BL181" s="19" t="s">
        <v>206</v>
      </c>
      <c r="BM181" s="19" t="s">
        <v>1810</v>
      </c>
    </row>
    <row r="182" s="1" customFormat="1" ht="16.5" customHeight="1">
      <c r="B182" s="176"/>
      <c r="C182" s="177" t="s">
        <v>392</v>
      </c>
      <c r="D182" s="177" t="s">
        <v>202</v>
      </c>
      <c r="E182" s="178" t="s">
        <v>433</v>
      </c>
      <c r="F182" s="179" t="s">
        <v>434</v>
      </c>
      <c r="G182" s="180" t="s">
        <v>148</v>
      </c>
      <c r="H182" s="181">
        <v>207.90000000000001</v>
      </c>
      <c r="I182" s="182"/>
      <c r="J182" s="183">
        <f>ROUND(I182*H182,2)</f>
        <v>0</v>
      </c>
      <c r="K182" s="179" t="s">
        <v>205</v>
      </c>
      <c r="L182" s="37"/>
      <c r="M182" s="184" t="s">
        <v>3</v>
      </c>
      <c r="N182" s="185" t="s">
        <v>43</v>
      </c>
      <c r="O182" s="67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AR182" s="19" t="s">
        <v>206</v>
      </c>
      <c r="AT182" s="19" t="s">
        <v>202</v>
      </c>
      <c r="AU182" s="19" t="s">
        <v>82</v>
      </c>
      <c r="AY182" s="19" t="s">
        <v>200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80</v>
      </c>
      <c r="BK182" s="188">
        <f>ROUND(I182*H182,2)</f>
        <v>0</v>
      </c>
      <c r="BL182" s="19" t="s">
        <v>206</v>
      </c>
      <c r="BM182" s="19" t="s">
        <v>1811</v>
      </c>
    </row>
    <row r="183" s="11" customFormat="1" ht="22.8" customHeight="1">
      <c r="B183" s="163"/>
      <c r="D183" s="164" t="s">
        <v>71</v>
      </c>
      <c r="E183" s="174" t="s">
        <v>216</v>
      </c>
      <c r="F183" s="174" t="s">
        <v>436</v>
      </c>
      <c r="I183" s="166"/>
      <c r="J183" s="175">
        <f>BK183</f>
        <v>0</v>
      </c>
      <c r="L183" s="163"/>
      <c r="M183" s="168"/>
      <c r="N183" s="169"/>
      <c r="O183" s="169"/>
      <c r="P183" s="170">
        <f>SUM(P184:P188)</f>
        <v>0</v>
      </c>
      <c r="Q183" s="169"/>
      <c r="R183" s="170">
        <f>SUM(R184:R188)</f>
        <v>0</v>
      </c>
      <c r="S183" s="169"/>
      <c r="T183" s="171">
        <f>SUM(T184:T188)</f>
        <v>0</v>
      </c>
      <c r="AR183" s="164" t="s">
        <v>80</v>
      </c>
      <c r="AT183" s="172" t="s">
        <v>71</v>
      </c>
      <c r="AU183" s="172" t="s">
        <v>80</v>
      </c>
      <c r="AY183" s="164" t="s">
        <v>200</v>
      </c>
      <c r="BK183" s="173">
        <f>SUM(BK184:BK188)</f>
        <v>0</v>
      </c>
    </row>
    <row r="184" s="1" customFormat="1" ht="16.5" customHeight="1">
      <c r="B184" s="176"/>
      <c r="C184" s="177" t="s">
        <v>406</v>
      </c>
      <c r="D184" s="177" t="s">
        <v>202</v>
      </c>
      <c r="E184" s="178" t="s">
        <v>438</v>
      </c>
      <c r="F184" s="179" t="s">
        <v>439</v>
      </c>
      <c r="G184" s="180" t="s">
        <v>116</v>
      </c>
      <c r="H184" s="181">
        <v>288</v>
      </c>
      <c r="I184" s="182"/>
      <c r="J184" s="183">
        <f>ROUND(I184*H184,2)</f>
        <v>0</v>
      </c>
      <c r="K184" s="179" t="s">
        <v>205</v>
      </c>
      <c r="L184" s="37"/>
      <c r="M184" s="184" t="s">
        <v>3</v>
      </c>
      <c r="N184" s="185" t="s">
        <v>43</v>
      </c>
      <c r="O184" s="67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AR184" s="19" t="s">
        <v>206</v>
      </c>
      <c r="AT184" s="19" t="s">
        <v>202</v>
      </c>
      <c r="AU184" s="19" t="s">
        <v>82</v>
      </c>
      <c r="AY184" s="19" t="s">
        <v>200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80</v>
      </c>
      <c r="BK184" s="188">
        <f>ROUND(I184*H184,2)</f>
        <v>0</v>
      </c>
      <c r="BL184" s="19" t="s">
        <v>206</v>
      </c>
      <c r="BM184" s="19" t="s">
        <v>1812</v>
      </c>
    </row>
    <row r="185" s="12" customFormat="1">
      <c r="B185" s="189"/>
      <c r="D185" s="190" t="s">
        <v>208</v>
      </c>
      <c r="E185" s="191" t="s">
        <v>3</v>
      </c>
      <c r="F185" s="192" t="s">
        <v>137</v>
      </c>
      <c r="H185" s="193">
        <v>236</v>
      </c>
      <c r="I185" s="194"/>
      <c r="L185" s="189"/>
      <c r="M185" s="195"/>
      <c r="N185" s="196"/>
      <c r="O185" s="196"/>
      <c r="P185" s="196"/>
      <c r="Q185" s="196"/>
      <c r="R185" s="196"/>
      <c r="S185" s="196"/>
      <c r="T185" s="197"/>
      <c r="AT185" s="191" t="s">
        <v>208</v>
      </c>
      <c r="AU185" s="191" t="s">
        <v>82</v>
      </c>
      <c r="AV185" s="12" t="s">
        <v>82</v>
      </c>
      <c r="AW185" s="12" t="s">
        <v>33</v>
      </c>
      <c r="AX185" s="12" t="s">
        <v>72</v>
      </c>
      <c r="AY185" s="191" t="s">
        <v>200</v>
      </c>
    </row>
    <row r="186" s="12" customFormat="1">
      <c r="B186" s="189"/>
      <c r="D186" s="190" t="s">
        <v>208</v>
      </c>
      <c r="E186" s="191" t="s">
        <v>3</v>
      </c>
      <c r="F186" s="192" t="s">
        <v>141</v>
      </c>
      <c r="H186" s="193">
        <v>52</v>
      </c>
      <c r="I186" s="194"/>
      <c r="L186" s="189"/>
      <c r="M186" s="195"/>
      <c r="N186" s="196"/>
      <c r="O186" s="196"/>
      <c r="P186" s="196"/>
      <c r="Q186" s="196"/>
      <c r="R186" s="196"/>
      <c r="S186" s="196"/>
      <c r="T186" s="197"/>
      <c r="AT186" s="191" t="s">
        <v>208</v>
      </c>
      <c r="AU186" s="191" t="s">
        <v>82</v>
      </c>
      <c r="AV186" s="12" t="s">
        <v>82</v>
      </c>
      <c r="AW186" s="12" t="s">
        <v>33</v>
      </c>
      <c r="AX186" s="12" t="s">
        <v>72</v>
      </c>
      <c r="AY186" s="191" t="s">
        <v>200</v>
      </c>
    </row>
    <row r="187" s="14" customFormat="1">
      <c r="B187" s="205"/>
      <c r="D187" s="190" t="s">
        <v>208</v>
      </c>
      <c r="E187" s="206" t="s">
        <v>3</v>
      </c>
      <c r="F187" s="207" t="s">
        <v>215</v>
      </c>
      <c r="H187" s="208">
        <v>288</v>
      </c>
      <c r="I187" s="209"/>
      <c r="L187" s="205"/>
      <c r="M187" s="210"/>
      <c r="N187" s="211"/>
      <c r="O187" s="211"/>
      <c r="P187" s="211"/>
      <c r="Q187" s="211"/>
      <c r="R187" s="211"/>
      <c r="S187" s="211"/>
      <c r="T187" s="212"/>
      <c r="AT187" s="206" t="s">
        <v>208</v>
      </c>
      <c r="AU187" s="206" t="s">
        <v>82</v>
      </c>
      <c r="AV187" s="14" t="s">
        <v>206</v>
      </c>
      <c r="AW187" s="14" t="s">
        <v>33</v>
      </c>
      <c r="AX187" s="14" t="s">
        <v>80</v>
      </c>
      <c r="AY187" s="206" t="s">
        <v>200</v>
      </c>
    </row>
    <row r="188" s="1" customFormat="1" ht="16.5" customHeight="1">
      <c r="B188" s="176"/>
      <c r="C188" s="177" t="s">
        <v>412</v>
      </c>
      <c r="D188" s="177" t="s">
        <v>202</v>
      </c>
      <c r="E188" s="178" t="s">
        <v>442</v>
      </c>
      <c r="F188" s="179" t="s">
        <v>443</v>
      </c>
      <c r="G188" s="180" t="s">
        <v>116</v>
      </c>
      <c r="H188" s="181">
        <v>288</v>
      </c>
      <c r="I188" s="182"/>
      <c r="J188" s="183">
        <f>ROUND(I188*H188,2)</f>
        <v>0</v>
      </c>
      <c r="K188" s="179" t="s">
        <v>205</v>
      </c>
      <c r="L188" s="37"/>
      <c r="M188" s="184" t="s">
        <v>3</v>
      </c>
      <c r="N188" s="185" t="s">
        <v>43</v>
      </c>
      <c r="O188" s="67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AR188" s="19" t="s">
        <v>206</v>
      </c>
      <c r="AT188" s="19" t="s">
        <v>202</v>
      </c>
      <c r="AU188" s="19" t="s">
        <v>82</v>
      </c>
      <c r="AY188" s="19" t="s">
        <v>200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9" t="s">
        <v>80</v>
      </c>
      <c r="BK188" s="188">
        <f>ROUND(I188*H188,2)</f>
        <v>0</v>
      </c>
      <c r="BL188" s="19" t="s">
        <v>206</v>
      </c>
      <c r="BM188" s="19" t="s">
        <v>1813</v>
      </c>
    </row>
    <row r="189" s="11" customFormat="1" ht="22.8" customHeight="1">
      <c r="B189" s="163"/>
      <c r="D189" s="164" t="s">
        <v>71</v>
      </c>
      <c r="E189" s="174" t="s">
        <v>206</v>
      </c>
      <c r="F189" s="174" t="s">
        <v>445</v>
      </c>
      <c r="I189" s="166"/>
      <c r="J189" s="175">
        <f>BK189</f>
        <v>0</v>
      </c>
      <c r="L189" s="163"/>
      <c r="M189" s="168"/>
      <c r="N189" s="169"/>
      <c r="O189" s="169"/>
      <c r="P189" s="170">
        <f>SUM(P190:P200)</f>
        <v>0</v>
      </c>
      <c r="Q189" s="169"/>
      <c r="R189" s="170">
        <f>SUM(R190:R200)</f>
        <v>0.56540000000000001</v>
      </c>
      <c r="S189" s="169"/>
      <c r="T189" s="171">
        <f>SUM(T190:T200)</f>
        <v>0</v>
      </c>
      <c r="AR189" s="164" t="s">
        <v>80</v>
      </c>
      <c r="AT189" s="172" t="s">
        <v>71</v>
      </c>
      <c r="AU189" s="172" t="s">
        <v>80</v>
      </c>
      <c r="AY189" s="164" t="s">
        <v>200</v>
      </c>
      <c r="BK189" s="173">
        <f>SUM(BK190:BK200)</f>
        <v>0</v>
      </c>
    </row>
    <row r="190" s="1" customFormat="1" ht="16.5" customHeight="1">
      <c r="B190" s="176"/>
      <c r="C190" s="177" t="s">
        <v>416</v>
      </c>
      <c r="D190" s="177" t="s">
        <v>202</v>
      </c>
      <c r="E190" s="178" t="s">
        <v>447</v>
      </c>
      <c r="F190" s="179" t="s">
        <v>448</v>
      </c>
      <c r="G190" s="180" t="s">
        <v>127</v>
      </c>
      <c r="H190" s="181">
        <v>8</v>
      </c>
      <c r="I190" s="182"/>
      <c r="J190" s="183">
        <f>ROUND(I190*H190,2)</f>
        <v>0</v>
      </c>
      <c r="K190" s="179" t="s">
        <v>205</v>
      </c>
      <c r="L190" s="37"/>
      <c r="M190" s="184" t="s">
        <v>3</v>
      </c>
      <c r="N190" s="185" t="s">
        <v>43</v>
      </c>
      <c r="O190" s="67"/>
      <c r="P190" s="186">
        <f>O190*H190</f>
        <v>0</v>
      </c>
      <c r="Q190" s="186">
        <v>0.0066</v>
      </c>
      <c r="R190" s="186">
        <f>Q190*H190</f>
        <v>0.0528</v>
      </c>
      <c r="S190" s="186">
        <v>0</v>
      </c>
      <c r="T190" s="187">
        <f>S190*H190</f>
        <v>0</v>
      </c>
      <c r="AR190" s="19" t="s">
        <v>206</v>
      </c>
      <c r="AT190" s="19" t="s">
        <v>202</v>
      </c>
      <c r="AU190" s="19" t="s">
        <v>82</v>
      </c>
      <c r="AY190" s="19" t="s">
        <v>200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9" t="s">
        <v>80</v>
      </c>
      <c r="BK190" s="188">
        <f>ROUND(I190*H190,2)</f>
        <v>0</v>
      </c>
      <c r="BL190" s="19" t="s">
        <v>206</v>
      </c>
      <c r="BM190" s="19" t="s">
        <v>1814</v>
      </c>
    </row>
    <row r="191" s="1" customFormat="1" ht="16.5" customHeight="1">
      <c r="B191" s="176"/>
      <c r="C191" s="213" t="s">
        <v>422</v>
      </c>
      <c r="D191" s="213" t="s">
        <v>407</v>
      </c>
      <c r="E191" s="214" t="s">
        <v>451</v>
      </c>
      <c r="F191" s="215" t="s">
        <v>452</v>
      </c>
      <c r="G191" s="216" t="s">
        <v>127</v>
      </c>
      <c r="H191" s="217">
        <v>1</v>
      </c>
      <c r="I191" s="218"/>
      <c r="J191" s="219">
        <f>ROUND(I191*H191,2)</f>
        <v>0</v>
      </c>
      <c r="K191" s="215" t="s">
        <v>205</v>
      </c>
      <c r="L191" s="220"/>
      <c r="M191" s="221" t="s">
        <v>3</v>
      </c>
      <c r="N191" s="222" t="s">
        <v>43</v>
      </c>
      <c r="O191" s="67"/>
      <c r="P191" s="186">
        <f>O191*H191</f>
        <v>0</v>
      </c>
      <c r="Q191" s="186">
        <v>0.028000000000000001</v>
      </c>
      <c r="R191" s="186">
        <f>Q191*H191</f>
        <v>0.028000000000000001</v>
      </c>
      <c r="S191" s="186">
        <v>0</v>
      </c>
      <c r="T191" s="187">
        <f>S191*H191</f>
        <v>0</v>
      </c>
      <c r="AR191" s="19" t="s">
        <v>145</v>
      </c>
      <c r="AT191" s="19" t="s">
        <v>407</v>
      </c>
      <c r="AU191" s="19" t="s">
        <v>82</v>
      </c>
      <c r="AY191" s="19" t="s">
        <v>200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80</v>
      </c>
      <c r="BK191" s="188">
        <f>ROUND(I191*H191,2)</f>
        <v>0</v>
      </c>
      <c r="BL191" s="19" t="s">
        <v>206</v>
      </c>
      <c r="BM191" s="19" t="s">
        <v>1815</v>
      </c>
    </row>
    <row r="192" s="1" customFormat="1" ht="16.5" customHeight="1">
      <c r="B192" s="176"/>
      <c r="C192" s="213" t="s">
        <v>428</v>
      </c>
      <c r="D192" s="213" t="s">
        <v>407</v>
      </c>
      <c r="E192" s="214" t="s">
        <v>456</v>
      </c>
      <c r="F192" s="215" t="s">
        <v>457</v>
      </c>
      <c r="G192" s="216" t="s">
        <v>127</v>
      </c>
      <c r="H192" s="217">
        <v>1</v>
      </c>
      <c r="I192" s="218"/>
      <c r="J192" s="219">
        <f>ROUND(I192*H192,2)</f>
        <v>0</v>
      </c>
      <c r="K192" s="215" t="s">
        <v>205</v>
      </c>
      <c r="L192" s="220"/>
      <c r="M192" s="221" t="s">
        <v>3</v>
      </c>
      <c r="N192" s="222" t="s">
        <v>43</v>
      </c>
      <c r="O192" s="67"/>
      <c r="P192" s="186">
        <f>O192*H192</f>
        <v>0</v>
      </c>
      <c r="Q192" s="186">
        <v>0.040000000000000001</v>
      </c>
      <c r="R192" s="186">
        <f>Q192*H192</f>
        <v>0.040000000000000001</v>
      </c>
      <c r="S192" s="186">
        <v>0</v>
      </c>
      <c r="T192" s="187">
        <f>S192*H192</f>
        <v>0</v>
      </c>
      <c r="AR192" s="19" t="s">
        <v>145</v>
      </c>
      <c r="AT192" s="19" t="s">
        <v>407</v>
      </c>
      <c r="AU192" s="19" t="s">
        <v>82</v>
      </c>
      <c r="AY192" s="19" t="s">
        <v>200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9" t="s">
        <v>80</v>
      </c>
      <c r="BK192" s="188">
        <f>ROUND(I192*H192,2)</f>
        <v>0</v>
      </c>
      <c r="BL192" s="19" t="s">
        <v>206</v>
      </c>
      <c r="BM192" s="19" t="s">
        <v>1816</v>
      </c>
    </row>
    <row r="193" s="1" customFormat="1" ht="16.5" customHeight="1">
      <c r="B193" s="176"/>
      <c r="C193" s="213" t="s">
        <v>432</v>
      </c>
      <c r="D193" s="213" t="s">
        <v>407</v>
      </c>
      <c r="E193" s="214" t="s">
        <v>461</v>
      </c>
      <c r="F193" s="215" t="s">
        <v>462</v>
      </c>
      <c r="G193" s="216" t="s">
        <v>127</v>
      </c>
      <c r="H193" s="217">
        <v>3</v>
      </c>
      <c r="I193" s="218"/>
      <c r="J193" s="219">
        <f>ROUND(I193*H193,2)</f>
        <v>0</v>
      </c>
      <c r="K193" s="215" t="s">
        <v>205</v>
      </c>
      <c r="L193" s="220"/>
      <c r="M193" s="221" t="s">
        <v>3</v>
      </c>
      <c r="N193" s="222" t="s">
        <v>43</v>
      </c>
      <c r="O193" s="67"/>
      <c r="P193" s="186">
        <f>O193*H193</f>
        <v>0</v>
      </c>
      <c r="Q193" s="186">
        <v>0.050999999999999997</v>
      </c>
      <c r="R193" s="186">
        <f>Q193*H193</f>
        <v>0.153</v>
      </c>
      <c r="S193" s="186">
        <v>0</v>
      </c>
      <c r="T193" s="187">
        <f>S193*H193</f>
        <v>0</v>
      </c>
      <c r="AR193" s="19" t="s">
        <v>145</v>
      </c>
      <c r="AT193" s="19" t="s">
        <v>407</v>
      </c>
      <c r="AU193" s="19" t="s">
        <v>82</v>
      </c>
      <c r="AY193" s="19" t="s">
        <v>200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9" t="s">
        <v>80</v>
      </c>
      <c r="BK193" s="188">
        <f>ROUND(I193*H193,2)</f>
        <v>0</v>
      </c>
      <c r="BL193" s="19" t="s">
        <v>206</v>
      </c>
      <c r="BM193" s="19" t="s">
        <v>1817</v>
      </c>
    </row>
    <row r="194" s="1" customFormat="1" ht="16.5" customHeight="1">
      <c r="B194" s="176"/>
      <c r="C194" s="213" t="s">
        <v>437</v>
      </c>
      <c r="D194" s="213" t="s">
        <v>407</v>
      </c>
      <c r="E194" s="214" t="s">
        <v>466</v>
      </c>
      <c r="F194" s="215" t="s">
        <v>467</v>
      </c>
      <c r="G194" s="216" t="s">
        <v>127</v>
      </c>
      <c r="H194" s="217">
        <v>3</v>
      </c>
      <c r="I194" s="218"/>
      <c r="J194" s="219">
        <f>ROUND(I194*H194,2)</f>
        <v>0</v>
      </c>
      <c r="K194" s="215" t="s">
        <v>205</v>
      </c>
      <c r="L194" s="220"/>
      <c r="M194" s="221" t="s">
        <v>3</v>
      </c>
      <c r="N194" s="222" t="s">
        <v>43</v>
      </c>
      <c r="O194" s="67"/>
      <c r="P194" s="186">
        <f>O194*H194</f>
        <v>0</v>
      </c>
      <c r="Q194" s="186">
        <v>0.068000000000000005</v>
      </c>
      <c r="R194" s="186">
        <f>Q194*H194</f>
        <v>0.20400000000000002</v>
      </c>
      <c r="S194" s="186">
        <v>0</v>
      </c>
      <c r="T194" s="187">
        <f>S194*H194</f>
        <v>0</v>
      </c>
      <c r="AR194" s="19" t="s">
        <v>145</v>
      </c>
      <c r="AT194" s="19" t="s">
        <v>407</v>
      </c>
      <c r="AU194" s="19" t="s">
        <v>82</v>
      </c>
      <c r="AY194" s="19" t="s">
        <v>200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9" t="s">
        <v>80</v>
      </c>
      <c r="BK194" s="188">
        <f>ROUND(I194*H194,2)</f>
        <v>0</v>
      </c>
      <c r="BL194" s="19" t="s">
        <v>206</v>
      </c>
      <c r="BM194" s="19" t="s">
        <v>1818</v>
      </c>
    </row>
    <row r="195" s="1" customFormat="1" ht="16.5" customHeight="1">
      <c r="B195" s="176"/>
      <c r="C195" s="177" t="s">
        <v>441</v>
      </c>
      <c r="D195" s="177" t="s">
        <v>202</v>
      </c>
      <c r="E195" s="178" t="s">
        <v>471</v>
      </c>
      <c r="F195" s="179" t="s">
        <v>472</v>
      </c>
      <c r="G195" s="180" t="s">
        <v>127</v>
      </c>
      <c r="H195" s="181">
        <v>1</v>
      </c>
      <c r="I195" s="182"/>
      <c r="J195" s="183">
        <f>ROUND(I195*H195,2)</f>
        <v>0</v>
      </c>
      <c r="K195" s="179" t="s">
        <v>205</v>
      </c>
      <c r="L195" s="37"/>
      <c r="M195" s="184" t="s">
        <v>3</v>
      </c>
      <c r="N195" s="185" t="s">
        <v>43</v>
      </c>
      <c r="O195" s="67"/>
      <c r="P195" s="186">
        <f>O195*H195</f>
        <v>0</v>
      </c>
      <c r="Q195" s="186">
        <v>0.0066</v>
      </c>
      <c r="R195" s="186">
        <f>Q195*H195</f>
        <v>0.0066</v>
      </c>
      <c r="S195" s="186">
        <v>0</v>
      </c>
      <c r="T195" s="187">
        <f>S195*H195</f>
        <v>0</v>
      </c>
      <c r="AR195" s="19" t="s">
        <v>206</v>
      </c>
      <c r="AT195" s="19" t="s">
        <v>202</v>
      </c>
      <c r="AU195" s="19" t="s">
        <v>82</v>
      </c>
      <c r="AY195" s="19" t="s">
        <v>200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9" t="s">
        <v>80</v>
      </c>
      <c r="BK195" s="188">
        <f>ROUND(I195*H195,2)</f>
        <v>0</v>
      </c>
      <c r="BL195" s="19" t="s">
        <v>206</v>
      </c>
      <c r="BM195" s="19" t="s">
        <v>1819</v>
      </c>
    </row>
    <row r="196" s="1" customFormat="1" ht="16.5" customHeight="1">
      <c r="B196" s="176"/>
      <c r="C196" s="213" t="s">
        <v>446</v>
      </c>
      <c r="D196" s="213" t="s">
        <v>407</v>
      </c>
      <c r="E196" s="214" t="s">
        <v>476</v>
      </c>
      <c r="F196" s="215" t="s">
        <v>477</v>
      </c>
      <c r="G196" s="216" t="s">
        <v>127</v>
      </c>
      <c r="H196" s="217">
        <v>1</v>
      </c>
      <c r="I196" s="218"/>
      <c r="J196" s="219">
        <f>ROUND(I196*H196,2)</f>
        <v>0</v>
      </c>
      <c r="K196" s="215" t="s">
        <v>205</v>
      </c>
      <c r="L196" s="220"/>
      <c r="M196" s="221" t="s">
        <v>3</v>
      </c>
      <c r="N196" s="222" t="s">
        <v>43</v>
      </c>
      <c r="O196" s="67"/>
      <c r="P196" s="186">
        <f>O196*H196</f>
        <v>0</v>
      </c>
      <c r="Q196" s="186">
        <v>0.081000000000000003</v>
      </c>
      <c r="R196" s="186">
        <f>Q196*H196</f>
        <v>0.081000000000000003</v>
      </c>
      <c r="S196" s="186">
        <v>0</v>
      </c>
      <c r="T196" s="187">
        <f>S196*H196</f>
        <v>0</v>
      </c>
      <c r="AR196" s="19" t="s">
        <v>145</v>
      </c>
      <c r="AT196" s="19" t="s">
        <v>407</v>
      </c>
      <c r="AU196" s="19" t="s">
        <v>82</v>
      </c>
      <c r="AY196" s="19" t="s">
        <v>200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9" t="s">
        <v>80</v>
      </c>
      <c r="BK196" s="188">
        <f>ROUND(I196*H196,2)</f>
        <v>0</v>
      </c>
      <c r="BL196" s="19" t="s">
        <v>206</v>
      </c>
      <c r="BM196" s="19" t="s">
        <v>1820</v>
      </c>
    </row>
    <row r="197" s="1" customFormat="1" ht="22.5" customHeight="1">
      <c r="B197" s="176"/>
      <c r="C197" s="177" t="s">
        <v>450</v>
      </c>
      <c r="D197" s="177" t="s">
        <v>202</v>
      </c>
      <c r="E197" s="178" t="s">
        <v>480</v>
      </c>
      <c r="F197" s="179" t="s">
        <v>481</v>
      </c>
      <c r="G197" s="180" t="s">
        <v>131</v>
      </c>
      <c r="H197" s="181">
        <v>40.012999999999998</v>
      </c>
      <c r="I197" s="182"/>
      <c r="J197" s="183">
        <f>ROUND(I197*H197,2)</f>
        <v>0</v>
      </c>
      <c r="K197" s="179" t="s">
        <v>205</v>
      </c>
      <c r="L197" s="37"/>
      <c r="M197" s="184" t="s">
        <v>3</v>
      </c>
      <c r="N197" s="185" t="s">
        <v>43</v>
      </c>
      <c r="O197" s="67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AR197" s="19" t="s">
        <v>206</v>
      </c>
      <c r="AT197" s="19" t="s">
        <v>202</v>
      </c>
      <c r="AU197" s="19" t="s">
        <v>82</v>
      </c>
      <c r="AY197" s="19" t="s">
        <v>200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9" t="s">
        <v>80</v>
      </c>
      <c r="BK197" s="188">
        <f>ROUND(I197*H197,2)</f>
        <v>0</v>
      </c>
      <c r="BL197" s="19" t="s">
        <v>206</v>
      </c>
      <c r="BM197" s="19" t="s">
        <v>1821</v>
      </c>
    </row>
    <row r="198" s="12" customFormat="1">
      <c r="B198" s="189"/>
      <c r="D198" s="190" t="s">
        <v>208</v>
      </c>
      <c r="E198" s="191" t="s">
        <v>3</v>
      </c>
      <c r="F198" s="192" t="s">
        <v>485</v>
      </c>
      <c r="H198" s="193">
        <v>38.939999999999998</v>
      </c>
      <c r="I198" s="194"/>
      <c r="L198" s="189"/>
      <c r="M198" s="195"/>
      <c r="N198" s="196"/>
      <c r="O198" s="196"/>
      <c r="P198" s="196"/>
      <c r="Q198" s="196"/>
      <c r="R198" s="196"/>
      <c r="S198" s="196"/>
      <c r="T198" s="197"/>
      <c r="AT198" s="191" t="s">
        <v>208</v>
      </c>
      <c r="AU198" s="191" t="s">
        <v>82</v>
      </c>
      <c r="AV198" s="12" t="s">
        <v>82</v>
      </c>
      <c r="AW198" s="12" t="s">
        <v>33</v>
      </c>
      <c r="AX198" s="12" t="s">
        <v>72</v>
      </c>
      <c r="AY198" s="191" t="s">
        <v>200</v>
      </c>
    </row>
    <row r="199" s="12" customFormat="1">
      <c r="B199" s="189"/>
      <c r="D199" s="190" t="s">
        <v>208</v>
      </c>
      <c r="E199" s="191" t="s">
        <v>3</v>
      </c>
      <c r="F199" s="192" t="s">
        <v>484</v>
      </c>
      <c r="H199" s="193">
        <v>1.073</v>
      </c>
      <c r="I199" s="194"/>
      <c r="L199" s="189"/>
      <c r="M199" s="195"/>
      <c r="N199" s="196"/>
      <c r="O199" s="196"/>
      <c r="P199" s="196"/>
      <c r="Q199" s="196"/>
      <c r="R199" s="196"/>
      <c r="S199" s="196"/>
      <c r="T199" s="197"/>
      <c r="AT199" s="191" t="s">
        <v>208</v>
      </c>
      <c r="AU199" s="191" t="s">
        <v>82</v>
      </c>
      <c r="AV199" s="12" t="s">
        <v>82</v>
      </c>
      <c r="AW199" s="12" t="s">
        <v>33</v>
      </c>
      <c r="AX199" s="12" t="s">
        <v>72</v>
      </c>
      <c r="AY199" s="191" t="s">
        <v>200</v>
      </c>
    </row>
    <row r="200" s="14" customFormat="1">
      <c r="B200" s="205"/>
      <c r="D200" s="190" t="s">
        <v>208</v>
      </c>
      <c r="E200" s="206" t="s">
        <v>129</v>
      </c>
      <c r="F200" s="207" t="s">
        <v>215</v>
      </c>
      <c r="H200" s="208">
        <v>40.012999999999998</v>
      </c>
      <c r="I200" s="209"/>
      <c r="L200" s="205"/>
      <c r="M200" s="210"/>
      <c r="N200" s="211"/>
      <c r="O200" s="211"/>
      <c r="P200" s="211"/>
      <c r="Q200" s="211"/>
      <c r="R200" s="211"/>
      <c r="S200" s="211"/>
      <c r="T200" s="212"/>
      <c r="AT200" s="206" t="s">
        <v>208</v>
      </c>
      <c r="AU200" s="206" t="s">
        <v>82</v>
      </c>
      <c r="AV200" s="14" t="s">
        <v>206</v>
      </c>
      <c r="AW200" s="14" t="s">
        <v>33</v>
      </c>
      <c r="AX200" s="14" t="s">
        <v>80</v>
      </c>
      <c r="AY200" s="206" t="s">
        <v>200</v>
      </c>
    </row>
    <row r="201" s="11" customFormat="1" ht="22.8" customHeight="1">
      <c r="B201" s="163"/>
      <c r="D201" s="164" t="s">
        <v>71</v>
      </c>
      <c r="E201" s="174" t="s">
        <v>227</v>
      </c>
      <c r="F201" s="174" t="s">
        <v>488</v>
      </c>
      <c r="I201" s="166"/>
      <c r="J201" s="175">
        <f>BK201</f>
        <v>0</v>
      </c>
      <c r="L201" s="163"/>
      <c r="M201" s="168"/>
      <c r="N201" s="169"/>
      <c r="O201" s="169"/>
      <c r="P201" s="170">
        <f>SUM(P202:P219)</f>
        <v>0</v>
      </c>
      <c r="Q201" s="169"/>
      <c r="R201" s="170">
        <f>SUM(R202:R219)</f>
        <v>1.5985860000000001</v>
      </c>
      <c r="S201" s="169"/>
      <c r="T201" s="171">
        <f>SUM(T202:T219)</f>
        <v>0</v>
      </c>
      <c r="AR201" s="164" t="s">
        <v>80</v>
      </c>
      <c r="AT201" s="172" t="s">
        <v>71</v>
      </c>
      <c r="AU201" s="172" t="s">
        <v>80</v>
      </c>
      <c r="AY201" s="164" t="s">
        <v>200</v>
      </c>
      <c r="BK201" s="173">
        <f>SUM(BK202:BK219)</f>
        <v>0</v>
      </c>
    </row>
    <row r="202" s="1" customFormat="1" ht="16.5" customHeight="1">
      <c r="B202" s="176"/>
      <c r="C202" s="177" t="s">
        <v>455</v>
      </c>
      <c r="D202" s="177" t="s">
        <v>202</v>
      </c>
      <c r="E202" s="178" t="s">
        <v>490</v>
      </c>
      <c r="F202" s="179" t="s">
        <v>491</v>
      </c>
      <c r="G202" s="180" t="s">
        <v>148</v>
      </c>
      <c r="H202" s="181">
        <v>6.5999999999999996</v>
      </c>
      <c r="I202" s="182"/>
      <c r="J202" s="183">
        <f>ROUND(I202*H202,2)</f>
        <v>0</v>
      </c>
      <c r="K202" s="179" t="s">
        <v>205</v>
      </c>
      <c r="L202" s="37"/>
      <c r="M202" s="184" t="s">
        <v>3</v>
      </c>
      <c r="N202" s="185" t="s">
        <v>43</v>
      </c>
      <c r="O202" s="67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AR202" s="19" t="s">
        <v>206</v>
      </c>
      <c r="AT202" s="19" t="s">
        <v>202</v>
      </c>
      <c r="AU202" s="19" t="s">
        <v>82</v>
      </c>
      <c r="AY202" s="19" t="s">
        <v>200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9" t="s">
        <v>80</v>
      </c>
      <c r="BK202" s="188">
        <f>ROUND(I202*H202,2)</f>
        <v>0</v>
      </c>
      <c r="BL202" s="19" t="s">
        <v>206</v>
      </c>
      <c r="BM202" s="19" t="s">
        <v>1822</v>
      </c>
    </row>
    <row r="203" s="12" customFormat="1">
      <c r="B203" s="189"/>
      <c r="D203" s="190" t="s">
        <v>208</v>
      </c>
      <c r="E203" s="191" t="s">
        <v>3</v>
      </c>
      <c r="F203" s="192" t="s">
        <v>209</v>
      </c>
      <c r="H203" s="193">
        <v>6.5999999999999996</v>
      </c>
      <c r="I203" s="194"/>
      <c r="L203" s="189"/>
      <c r="M203" s="195"/>
      <c r="N203" s="196"/>
      <c r="O203" s="196"/>
      <c r="P203" s="196"/>
      <c r="Q203" s="196"/>
      <c r="R203" s="196"/>
      <c r="S203" s="196"/>
      <c r="T203" s="197"/>
      <c r="AT203" s="191" t="s">
        <v>208</v>
      </c>
      <c r="AU203" s="191" t="s">
        <v>82</v>
      </c>
      <c r="AV203" s="12" t="s">
        <v>82</v>
      </c>
      <c r="AW203" s="12" t="s">
        <v>33</v>
      </c>
      <c r="AX203" s="12" t="s">
        <v>80</v>
      </c>
      <c r="AY203" s="191" t="s">
        <v>200</v>
      </c>
    </row>
    <row r="204" s="1" customFormat="1" ht="16.5" customHeight="1">
      <c r="B204" s="176"/>
      <c r="C204" s="177" t="s">
        <v>460</v>
      </c>
      <c r="D204" s="177" t="s">
        <v>202</v>
      </c>
      <c r="E204" s="178" t="s">
        <v>499</v>
      </c>
      <c r="F204" s="179" t="s">
        <v>500</v>
      </c>
      <c r="G204" s="180" t="s">
        <v>148</v>
      </c>
      <c r="H204" s="181">
        <v>52.25</v>
      </c>
      <c r="I204" s="182"/>
      <c r="J204" s="183">
        <f>ROUND(I204*H204,2)</f>
        <v>0</v>
      </c>
      <c r="K204" s="179" t="s">
        <v>205</v>
      </c>
      <c r="L204" s="37"/>
      <c r="M204" s="184" t="s">
        <v>3</v>
      </c>
      <c r="N204" s="185" t="s">
        <v>43</v>
      </c>
      <c r="O204" s="67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AR204" s="19" t="s">
        <v>206</v>
      </c>
      <c r="AT204" s="19" t="s">
        <v>202</v>
      </c>
      <c r="AU204" s="19" t="s">
        <v>82</v>
      </c>
      <c r="AY204" s="19" t="s">
        <v>200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9" t="s">
        <v>80</v>
      </c>
      <c r="BK204" s="188">
        <f>ROUND(I204*H204,2)</f>
        <v>0</v>
      </c>
      <c r="BL204" s="19" t="s">
        <v>206</v>
      </c>
      <c r="BM204" s="19" t="s">
        <v>1823</v>
      </c>
    </row>
    <row r="205" s="12" customFormat="1">
      <c r="B205" s="189"/>
      <c r="D205" s="190" t="s">
        <v>208</v>
      </c>
      <c r="E205" s="191" t="s">
        <v>3</v>
      </c>
      <c r="F205" s="192" t="s">
        <v>221</v>
      </c>
      <c r="H205" s="193">
        <v>52.25</v>
      </c>
      <c r="I205" s="194"/>
      <c r="L205" s="189"/>
      <c r="M205" s="195"/>
      <c r="N205" s="196"/>
      <c r="O205" s="196"/>
      <c r="P205" s="196"/>
      <c r="Q205" s="196"/>
      <c r="R205" s="196"/>
      <c r="S205" s="196"/>
      <c r="T205" s="197"/>
      <c r="AT205" s="191" t="s">
        <v>208</v>
      </c>
      <c r="AU205" s="191" t="s">
        <v>82</v>
      </c>
      <c r="AV205" s="12" t="s">
        <v>82</v>
      </c>
      <c r="AW205" s="12" t="s">
        <v>33</v>
      </c>
      <c r="AX205" s="12" t="s">
        <v>80</v>
      </c>
      <c r="AY205" s="191" t="s">
        <v>200</v>
      </c>
    </row>
    <row r="206" s="1" customFormat="1" ht="16.5" customHeight="1">
      <c r="B206" s="176"/>
      <c r="C206" s="177" t="s">
        <v>465</v>
      </c>
      <c r="D206" s="177" t="s">
        <v>202</v>
      </c>
      <c r="E206" s="178" t="s">
        <v>503</v>
      </c>
      <c r="F206" s="179" t="s">
        <v>504</v>
      </c>
      <c r="G206" s="180" t="s">
        <v>148</v>
      </c>
      <c r="H206" s="181">
        <v>52.25</v>
      </c>
      <c r="I206" s="182"/>
      <c r="J206" s="183">
        <f>ROUND(I206*H206,2)</f>
        <v>0</v>
      </c>
      <c r="K206" s="179" t="s">
        <v>205</v>
      </c>
      <c r="L206" s="37"/>
      <c r="M206" s="184" t="s">
        <v>3</v>
      </c>
      <c r="N206" s="185" t="s">
        <v>43</v>
      </c>
      <c r="O206" s="67"/>
      <c r="P206" s="186">
        <f>O206*H206</f>
        <v>0</v>
      </c>
      <c r="Q206" s="186">
        <v>0</v>
      </c>
      <c r="R206" s="186">
        <f>Q206*H206</f>
        <v>0</v>
      </c>
      <c r="S206" s="186">
        <v>0</v>
      </c>
      <c r="T206" s="187">
        <f>S206*H206</f>
        <v>0</v>
      </c>
      <c r="AR206" s="19" t="s">
        <v>206</v>
      </c>
      <c r="AT206" s="19" t="s">
        <v>202</v>
      </c>
      <c r="AU206" s="19" t="s">
        <v>82</v>
      </c>
      <c r="AY206" s="19" t="s">
        <v>200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9" t="s">
        <v>80</v>
      </c>
      <c r="BK206" s="188">
        <f>ROUND(I206*H206,2)</f>
        <v>0</v>
      </c>
      <c r="BL206" s="19" t="s">
        <v>206</v>
      </c>
      <c r="BM206" s="19" t="s">
        <v>1824</v>
      </c>
    </row>
    <row r="207" s="12" customFormat="1">
      <c r="B207" s="189"/>
      <c r="D207" s="190" t="s">
        <v>208</v>
      </c>
      <c r="E207" s="191" t="s">
        <v>3</v>
      </c>
      <c r="F207" s="192" t="s">
        <v>221</v>
      </c>
      <c r="H207" s="193">
        <v>52.25</v>
      </c>
      <c r="I207" s="194"/>
      <c r="L207" s="189"/>
      <c r="M207" s="195"/>
      <c r="N207" s="196"/>
      <c r="O207" s="196"/>
      <c r="P207" s="196"/>
      <c r="Q207" s="196"/>
      <c r="R207" s="196"/>
      <c r="S207" s="196"/>
      <c r="T207" s="197"/>
      <c r="AT207" s="191" t="s">
        <v>208</v>
      </c>
      <c r="AU207" s="191" t="s">
        <v>82</v>
      </c>
      <c r="AV207" s="12" t="s">
        <v>82</v>
      </c>
      <c r="AW207" s="12" t="s">
        <v>33</v>
      </c>
      <c r="AX207" s="12" t="s">
        <v>80</v>
      </c>
      <c r="AY207" s="191" t="s">
        <v>200</v>
      </c>
    </row>
    <row r="208" s="1" customFormat="1" ht="16.5" customHeight="1">
      <c r="B208" s="176"/>
      <c r="C208" s="177" t="s">
        <v>470</v>
      </c>
      <c r="D208" s="177" t="s">
        <v>202</v>
      </c>
      <c r="E208" s="178" t="s">
        <v>513</v>
      </c>
      <c r="F208" s="179" t="s">
        <v>514</v>
      </c>
      <c r="G208" s="180" t="s">
        <v>148</v>
      </c>
      <c r="H208" s="181">
        <v>80.75</v>
      </c>
      <c r="I208" s="182"/>
      <c r="J208" s="183">
        <f>ROUND(I208*H208,2)</f>
        <v>0</v>
      </c>
      <c r="K208" s="179" t="s">
        <v>205</v>
      </c>
      <c r="L208" s="37"/>
      <c r="M208" s="184" t="s">
        <v>3</v>
      </c>
      <c r="N208" s="185" t="s">
        <v>43</v>
      </c>
      <c r="O208" s="67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AR208" s="19" t="s">
        <v>206</v>
      </c>
      <c r="AT208" s="19" t="s">
        <v>202</v>
      </c>
      <c r="AU208" s="19" t="s">
        <v>82</v>
      </c>
      <c r="AY208" s="19" t="s">
        <v>200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9" t="s">
        <v>80</v>
      </c>
      <c r="BK208" s="188">
        <f>ROUND(I208*H208,2)</f>
        <v>0</v>
      </c>
      <c r="BL208" s="19" t="s">
        <v>206</v>
      </c>
      <c r="BM208" s="19" t="s">
        <v>1825</v>
      </c>
    </row>
    <row r="209" s="12" customFormat="1">
      <c r="B209" s="189"/>
      <c r="D209" s="190" t="s">
        <v>208</v>
      </c>
      <c r="E209" s="191" t="s">
        <v>3</v>
      </c>
      <c r="F209" s="192" t="s">
        <v>245</v>
      </c>
      <c r="H209" s="193">
        <v>80.75</v>
      </c>
      <c r="I209" s="194"/>
      <c r="L209" s="189"/>
      <c r="M209" s="195"/>
      <c r="N209" s="196"/>
      <c r="O209" s="196"/>
      <c r="P209" s="196"/>
      <c r="Q209" s="196"/>
      <c r="R209" s="196"/>
      <c r="S209" s="196"/>
      <c r="T209" s="197"/>
      <c r="AT209" s="191" t="s">
        <v>208</v>
      </c>
      <c r="AU209" s="191" t="s">
        <v>82</v>
      </c>
      <c r="AV209" s="12" t="s">
        <v>82</v>
      </c>
      <c r="AW209" s="12" t="s">
        <v>33</v>
      </c>
      <c r="AX209" s="12" t="s">
        <v>80</v>
      </c>
      <c r="AY209" s="191" t="s">
        <v>200</v>
      </c>
    </row>
    <row r="210" s="1" customFormat="1" ht="22.5" customHeight="1">
      <c r="B210" s="176"/>
      <c r="C210" s="177" t="s">
        <v>475</v>
      </c>
      <c r="D210" s="177" t="s">
        <v>202</v>
      </c>
      <c r="E210" s="178" t="s">
        <v>517</v>
      </c>
      <c r="F210" s="179" t="s">
        <v>518</v>
      </c>
      <c r="G210" s="180" t="s">
        <v>148</v>
      </c>
      <c r="H210" s="181">
        <v>80.75</v>
      </c>
      <c r="I210" s="182"/>
      <c r="J210" s="183">
        <f>ROUND(I210*H210,2)</f>
        <v>0</v>
      </c>
      <c r="K210" s="179" t="s">
        <v>205</v>
      </c>
      <c r="L210" s="37"/>
      <c r="M210" s="184" t="s">
        <v>3</v>
      </c>
      <c r="N210" s="185" t="s">
        <v>43</v>
      </c>
      <c r="O210" s="67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AR210" s="19" t="s">
        <v>206</v>
      </c>
      <c r="AT210" s="19" t="s">
        <v>202</v>
      </c>
      <c r="AU210" s="19" t="s">
        <v>82</v>
      </c>
      <c r="AY210" s="19" t="s">
        <v>200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9" t="s">
        <v>80</v>
      </c>
      <c r="BK210" s="188">
        <f>ROUND(I210*H210,2)</f>
        <v>0</v>
      </c>
      <c r="BL210" s="19" t="s">
        <v>206</v>
      </c>
      <c r="BM210" s="19" t="s">
        <v>1826</v>
      </c>
    </row>
    <row r="211" s="12" customFormat="1">
      <c r="B211" s="189"/>
      <c r="D211" s="190" t="s">
        <v>208</v>
      </c>
      <c r="E211" s="191" t="s">
        <v>3</v>
      </c>
      <c r="F211" s="192" t="s">
        <v>245</v>
      </c>
      <c r="H211" s="193">
        <v>80.75</v>
      </c>
      <c r="I211" s="194"/>
      <c r="L211" s="189"/>
      <c r="M211" s="195"/>
      <c r="N211" s="196"/>
      <c r="O211" s="196"/>
      <c r="P211" s="196"/>
      <c r="Q211" s="196"/>
      <c r="R211" s="196"/>
      <c r="S211" s="196"/>
      <c r="T211" s="197"/>
      <c r="AT211" s="191" t="s">
        <v>208</v>
      </c>
      <c r="AU211" s="191" t="s">
        <v>82</v>
      </c>
      <c r="AV211" s="12" t="s">
        <v>82</v>
      </c>
      <c r="AW211" s="12" t="s">
        <v>33</v>
      </c>
      <c r="AX211" s="12" t="s">
        <v>80</v>
      </c>
      <c r="AY211" s="191" t="s">
        <v>200</v>
      </c>
    </row>
    <row r="212" s="1" customFormat="1" ht="22.5" customHeight="1">
      <c r="B212" s="176"/>
      <c r="C212" s="177" t="s">
        <v>479</v>
      </c>
      <c r="D212" s="177" t="s">
        <v>202</v>
      </c>
      <c r="E212" s="178" t="s">
        <v>522</v>
      </c>
      <c r="F212" s="179" t="s">
        <v>523</v>
      </c>
      <c r="G212" s="180" t="s">
        <v>148</v>
      </c>
      <c r="H212" s="181">
        <v>52.25</v>
      </c>
      <c r="I212" s="182"/>
      <c r="J212" s="183">
        <f>ROUND(I212*H212,2)</f>
        <v>0</v>
      </c>
      <c r="K212" s="179" t="s">
        <v>205</v>
      </c>
      <c r="L212" s="37"/>
      <c r="M212" s="184" t="s">
        <v>3</v>
      </c>
      <c r="N212" s="185" t="s">
        <v>43</v>
      </c>
      <c r="O212" s="67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AR212" s="19" t="s">
        <v>206</v>
      </c>
      <c r="AT212" s="19" t="s">
        <v>202</v>
      </c>
      <c r="AU212" s="19" t="s">
        <v>82</v>
      </c>
      <c r="AY212" s="19" t="s">
        <v>200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9" t="s">
        <v>80</v>
      </c>
      <c r="BK212" s="188">
        <f>ROUND(I212*H212,2)</f>
        <v>0</v>
      </c>
      <c r="BL212" s="19" t="s">
        <v>206</v>
      </c>
      <c r="BM212" s="19" t="s">
        <v>1827</v>
      </c>
    </row>
    <row r="213" s="12" customFormat="1">
      <c r="B213" s="189"/>
      <c r="D213" s="190" t="s">
        <v>208</v>
      </c>
      <c r="E213" s="191" t="s">
        <v>3</v>
      </c>
      <c r="F213" s="192" t="s">
        <v>221</v>
      </c>
      <c r="H213" s="193">
        <v>52.25</v>
      </c>
      <c r="I213" s="194"/>
      <c r="L213" s="189"/>
      <c r="M213" s="195"/>
      <c r="N213" s="196"/>
      <c r="O213" s="196"/>
      <c r="P213" s="196"/>
      <c r="Q213" s="196"/>
      <c r="R213" s="196"/>
      <c r="S213" s="196"/>
      <c r="T213" s="197"/>
      <c r="AT213" s="191" t="s">
        <v>208</v>
      </c>
      <c r="AU213" s="191" t="s">
        <v>82</v>
      </c>
      <c r="AV213" s="12" t="s">
        <v>82</v>
      </c>
      <c r="AW213" s="12" t="s">
        <v>33</v>
      </c>
      <c r="AX213" s="12" t="s">
        <v>80</v>
      </c>
      <c r="AY213" s="191" t="s">
        <v>200</v>
      </c>
    </row>
    <row r="214" s="1" customFormat="1" ht="33.75" customHeight="1">
      <c r="B214" s="176"/>
      <c r="C214" s="177" t="s">
        <v>489</v>
      </c>
      <c r="D214" s="177" t="s">
        <v>202</v>
      </c>
      <c r="E214" s="178" t="s">
        <v>534</v>
      </c>
      <c r="F214" s="179" t="s">
        <v>535</v>
      </c>
      <c r="G214" s="180" t="s">
        <v>148</v>
      </c>
      <c r="H214" s="181">
        <v>6.5999999999999996</v>
      </c>
      <c r="I214" s="182"/>
      <c r="J214" s="183">
        <f>ROUND(I214*H214,2)</f>
        <v>0</v>
      </c>
      <c r="K214" s="179" t="s">
        <v>205</v>
      </c>
      <c r="L214" s="37"/>
      <c r="M214" s="184" t="s">
        <v>3</v>
      </c>
      <c r="N214" s="185" t="s">
        <v>43</v>
      </c>
      <c r="O214" s="67"/>
      <c r="P214" s="186">
        <f>O214*H214</f>
        <v>0</v>
      </c>
      <c r="Q214" s="186">
        <v>0.085650000000000004</v>
      </c>
      <c r="R214" s="186">
        <f>Q214*H214</f>
        <v>0.56528999999999996</v>
      </c>
      <c r="S214" s="186">
        <v>0</v>
      </c>
      <c r="T214" s="187">
        <f>S214*H214</f>
        <v>0</v>
      </c>
      <c r="AR214" s="19" t="s">
        <v>206</v>
      </c>
      <c r="AT214" s="19" t="s">
        <v>202</v>
      </c>
      <c r="AU214" s="19" t="s">
        <v>82</v>
      </c>
      <c r="AY214" s="19" t="s">
        <v>200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9" t="s">
        <v>80</v>
      </c>
      <c r="BK214" s="188">
        <f>ROUND(I214*H214,2)</f>
        <v>0</v>
      </c>
      <c r="BL214" s="19" t="s">
        <v>206</v>
      </c>
      <c r="BM214" s="19" t="s">
        <v>1828</v>
      </c>
    </row>
    <row r="215" s="12" customFormat="1">
      <c r="B215" s="189"/>
      <c r="D215" s="190" t="s">
        <v>208</v>
      </c>
      <c r="E215" s="191" t="s">
        <v>3</v>
      </c>
      <c r="F215" s="192" t="s">
        <v>1829</v>
      </c>
      <c r="H215" s="193">
        <v>6.5999999999999996</v>
      </c>
      <c r="I215" s="194"/>
      <c r="L215" s="189"/>
      <c r="M215" s="195"/>
      <c r="N215" s="196"/>
      <c r="O215" s="196"/>
      <c r="P215" s="196"/>
      <c r="Q215" s="196"/>
      <c r="R215" s="196"/>
      <c r="S215" s="196"/>
      <c r="T215" s="197"/>
      <c r="AT215" s="191" t="s">
        <v>208</v>
      </c>
      <c r="AU215" s="191" t="s">
        <v>82</v>
      </c>
      <c r="AV215" s="12" t="s">
        <v>82</v>
      </c>
      <c r="AW215" s="12" t="s">
        <v>33</v>
      </c>
      <c r="AX215" s="12" t="s">
        <v>72</v>
      </c>
      <c r="AY215" s="191" t="s">
        <v>200</v>
      </c>
    </row>
    <row r="216" s="14" customFormat="1">
      <c r="B216" s="205"/>
      <c r="D216" s="190" t="s">
        <v>208</v>
      </c>
      <c r="E216" s="206" t="s">
        <v>146</v>
      </c>
      <c r="F216" s="207" t="s">
        <v>215</v>
      </c>
      <c r="H216" s="208">
        <v>6.5999999999999996</v>
      </c>
      <c r="I216" s="209"/>
      <c r="L216" s="205"/>
      <c r="M216" s="210"/>
      <c r="N216" s="211"/>
      <c r="O216" s="211"/>
      <c r="P216" s="211"/>
      <c r="Q216" s="211"/>
      <c r="R216" s="211"/>
      <c r="S216" s="211"/>
      <c r="T216" s="212"/>
      <c r="AT216" s="206" t="s">
        <v>208</v>
      </c>
      <c r="AU216" s="206" t="s">
        <v>82</v>
      </c>
      <c r="AV216" s="14" t="s">
        <v>206</v>
      </c>
      <c r="AW216" s="14" t="s">
        <v>33</v>
      </c>
      <c r="AX216" s="14" t="s">
        <v>80</v>
      </c>
      <c r="AY216" s="206" t="s">
        <v>200</v>
      </c>
    </row>
    <row r="217" s="1" customFormat="1" ht="16.5" customHeight="1">
      <c r="B217" s="176"/>
      <c r="C217" s="213" t="s">
        <v>493</v>
      </c>
      <c r="D217" s="213" t="s">
        <v>407</v>
      </c>
      <c r="E217" s="214" t="s">
        <v>539</v>
      </c>
      <c r="F217" s="215" t="s">
        <v>540</v>
      </c>
      <c r="G217" s="216" t="s">
        <v>148</v>
      </c>
      <c r="H217" s="217">
        <v>6.798</v>
      </c>
      <c r="I217" s="218"/>
      <c r="J217" s="219">
        <f>ROUND(I217*H217,2)</f>
        <v>0</v>
      </c>
      <c r="K217" s="215" t="s">
        <v>205</v>
      </c>
      <c r="L217" s="220"/>
      <c r="M217" s="221" t="s">
        <v>3</v>
      </c>
      <c r="N217" s="222" t="s">
        <v>43</v>
      </c>
      <c r="O217" s="67"/>
      <c r="P217" s="186">
        <f>O217*H217</f>
        <v>0</v>
      </c>
      <c r="Q217" s="186">
        <v>0.152</v>
      </c>
      <c r="R217" s="186">
        <f>Q217*H217</f>
        <v>1.033296</v>
      </c>
      <c r="S217" s="186">
        <v>0</v>
      </c>
      <c r="T217" s="187">
        <f>S217*H217</f>
        <v>0</v>
      </c>
      <c r="AR217" s="19" t="s">
        <v>145</v>
      </c>
      <c r="AT217" s="19" t="s">
        <v>407</v>
      </c>
      <c r="AU217" s="19" t="s">
        <v>82</v>
      </c>
      <c r="AY217" s="19" t="s">
        <v>200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9" t="s">
        <v>80</v>
      </c>
      <c r="BK217" s="188">
        <f>ROUND(I217*H217,2)</f>
        <v>0</v>
      </c>
      <c r="BL217" s="19" t="s">
        <v>206</v>
      </c>
      <c r="BM217" s="19" t="s">
        <v>1830</v>
      </c>
    </row>
    <row r="218" s="1" customFormat="1">
      <c r="B218" s="37"/>
      <c r="D218" s="190" t="s">
        <v>542</v>
      </c>
      <c r="F218" s="223" t="s">
        <v>543</v>
      </c>
      <c r="I218" s="121"/>
      <c r="L218" s="37"/>
      <c r="M218" s="224"/>
      <c r="N218" s="67"/>
      <c r="O218" s="67"/>
      <c r="P218" s="67"/>
      <c r="Q218" s="67"/>
      <c r="R218" s="67"/>
      <c r="S218" s="67"/>
      <c r="T218" s="68"/>
      <c r="AT218" s="19" t="s">
        <v>542</v>
      </c>
      <c r="AU218" s="19" t="s">
        <v>82</v>
      </c>
    </row>
    <row r="219" s="12" customFormat="1">
      <c r="B219" s="189"/>
      <c r="D219" s="190" t="s">
        <v>208</v>
      </c>
      <c r="F219" s="192" t="s">
        <v>1831</v>
      </c>
      <c r="H219" s="193">
        <v>6.798</v>
      </c>
      <c r="I219" s="194"/>
      <c r="L219" s="189"/>
      <c r="M219" s="195"/>
      <c r="N219" s="196"/>
      <c r="O219" s="196"/>
      <c r="P219" s="196"/>
      <c r="Q219" s="196"/>
      <c r="R219" s="196"/>
      <c r="S219" s="196"/>
      <c r="T219" s="197"/>
      <c r="AT219" s="191" t="s">
        <v>208</v>
      </c>
      <c r="AU219" s="191" t="s">
        <v>82</v>
      </c>
      <c r="AV219" s="12" t="s">
        <v>82</v>
      </c>
      <c r="AW219" s="12" t="s">
        <v>4</v>
      </c>
      <c r="AX219" s="12" t="s">
        <v>80</v>
      </c>
      <c r="AY219" s="191" t="s">
        <v>200</v>
      </c>
    </row>
    <row r="220" s="11" customFormat="1" ht="22.8" customHeight="1">
      <c r="B220" s="163"/>
      <c r="D220" s="164" t="s">
        <v>71</v>
      </c>
      <c r="E220" s="174" t="s">
        <v>145</v>
      </c>
      <c r="F220" s="174" t="s">
        <v>545</v>
      </c>
      <c r="I220" s="166"/>
      <c r="J220" s="175">
        <f>BK220</f>
        <v>0</v>
      </c>
      <c r="L220" s="163"/>
      <c r="M220" s="168"/>
      <c r="N220" s="169"/>
      <c r="O220" s="169"/>
      <c r="P220" s="170">
        <f>SUM(P221:P257)</f>
        <v>0</v>
      </c>
      <c r="Q220" s="169"/>
      <c r="R220" s="170">
        <f>SUM(R221:R257)</f>
        <v>69.67235500000001</v>
      </c>
      <c r="S220" s="169"/>
      <c r="T220" s="171">
        <f>SUM(T221:T257)</f>
        <v>0</v>
      </c>
      <c r="AR220" s="164" t="s">
        <v>80</v>
      </c>
      <c r="AT220" s="172" t="s">
        <v>71</v>
      </c>
      <c r="AU220" s="172" t="s">
        <v>80</v>
      </c>
      <c r="AY220" s="164" t="s">
        <v>200</v>
      </c>
      <c r="BK220" s="173">
        <f>SUM(BK221:BK257)</f>
        <v>0</v>
      </c>
    </row>
    <row r="221" s="1" customFormat="1" ht="16.5" customHeight="1">
      <c r="B221" s="176"/>
      <c r="C221" s="177" t="s">
        <v>498</v>
      </c>
      <c r="D221" s="177" t="s">
        <v>202</v>
      </c>
      <c r="E221" s="178" t="s">
        <v>547</v>
      </c>
      <c r="F221" s="179" t="s">
        <v>548</v>
      </c>
      <c r="G221" s="180" t="s">
        <v>116</v>
      </c>
      <c r="H221" s="181">
        <v>236</v>
      </c>
      <c r="I221" s="182"/>
      <c r="J221" s="183">
        <f>ROUND(I221*H221,2)</f>
        <v>0</v>
      </c>
      <c r="K221" s="179" t="s">
        <v>205</v>
      </c>
      <c r="L221" s="37"/>
      <c r="M221" s="184" t="s">
        <v>3</v>
      </c>
      <c r="N221" s="185" t="s">
        <v>43</v>
      </c>
      <c r="O221" s="67"/>
      <c r="P221" s="186">
        <f>O221*H221</f>
        <v>0</v>
      </c>
      <c r="Q221" s="186">
        <v>5.0000000000000002E-05</v>
      </c>
      <c r="R221" s="186">
        <f>Q221*H221</f>
        <v>0.0118</v>
      </c>
      <c r="S221" s="186">
        <v>0</v>
      </c>
      <c r="T221" s="187">
        <f>S221*H221</f>
        <v>0</v>
      </c>
      <c r="AR221" s="19" t="s">
        <v>206</v>
      </c>
      <c r="AT221" s="19" t="s">
        <v>202</v>
      </c>
      <c r="AU221" s="19" t="s">
        <v>82</v>
      </c>
      <c r="AY221" s="19" t="s">
        <v>200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9" t="s">
        <v>80</v>
      </c>
      <c r="BK221" s="188">
        <f>ROUND(I221*H221,2)</f>
        <v>0</v>
      </c>
      <c r="BL221" s="19" t="s">
        <v>206</v>
      </c>
      <c r="BM221" s="19" t="s">
        <v>1832</v>
      </c>
    </row>
    <row r="222" s="12" customFormat="1">
      <c r="B222" s="189"/>
      <c r="D222" s="190" t="s">
        <v>208</v>
      </c>
      <c r="E222" s="191" t="s">
        <v>3</v>
      </c>
      <c r="F222" s="192" t="s">
        <v>1833</v>
      </c>
      <c r="H222" s="193">
        <v>236</v>
      </c>
      <c r="I222" s="194"/>
      <c r="L222" s="189"/>
      <c r="M222" s="195"/>
      <c r="N222" s="196"/>
      <c r="O222" s="196"/>
      <c r="P222" s="196"/>
      <c r="Q222" s="196"/>
      <c r="R222" s="196"/>
      <c r="S222" s="196"/>
      <c r="T222" s="197"/>
      <c r="AT222" s="191" t="s">
        <v>208</v>
      </c>
      <c r="AU222" s="191" t="s">
        <v>82</v>
      </c>
      <c r="AV222" s="12" t="s">
        <v>82</v>
      </c>
      <c r="AW222" s="12" t="s">
        <v>33</v>
      </c>
      <c r="AX222" s="12" t="s">
        <v>72</v>
      </c>
      <c r="AY222" s="191" t="s">
        <v>200</v>
      </c>
    </row>
    <row r="223" s="14" customFormat="1">
      <c r="B223" s="205"/>
      <c r="D223" s="190" t="s">
        <v>208</v>
      </c>
      <c r="E223" s="206" t="s">
        <v>137</v>
      </c>
      <c r="F223" s="207" t="s">
        <v>215</v>
      </c>
      <c r="H223" s="208">
        <v>236</v>
      </c>
      <c r="I223" s="209"/>
      <c r="L223" s="205"/>
      <c r="M223" s="210"/>
      <c r="N223" s="211"/>
      <c r="O223" s="211"/>
      <c r="P223" s="211"/>
      <c r="Q223" s="211"/>
      <c r="R223" s="211"/>
      <c r="S223" s="211"/>
      <c r="T223" s="212"/>
      <c r="AT223" s="206" t="s">
        <v>208</v>
      </c>
      <c r="AU223" s="206" t="s">
        <v>82</v>
      </c>
      <c r="AV223" s="14" t="s">
        <v>206</v>
      </c>
      <c r="AW223" s="14" t="s">
        <v>33</v>
      </c>
      <c r="AX223" s="14" t="s">
        <v>80</v>
      </c>
      <c r="AY223" s="206" t="s">
        <v>200</v>
      </c>
    </row>
    <row r="224" s="1" customFormat="1" ht="16.5" customHeight="1">
      <c r="B224" s="176"/>
      <c r="C224" s="213" t="s">
        <v>502</v>
      </c>
      <c r="D224" s="213" t="s">
        <v>407</v>
      </c>
      <c r="E224" s="214" t="s">
        <v>563</v>
      </c>
      <c r="F224" s="215" t="s">
        <v>564</v>
      </c>
      <c r="G224" s="216" t="s">
        <v>116</v>
      </c>
      <c r="H224" s="217">
        <v>239.53999999999999</v>
      </c>
      <c r="I224" s="218"/>
      <c r="J224" s="219">
        <f>ROUND(I224*H224,2)</f>
        <v>0</v>
      </c>
      <c r="K224" s="215" t="s">
        <v>205</v>
      </c>
      <c r="L224" s="220"/>
      <c r="M224" s="221" t="s">
        <v>3</v>
      </c>
      <c r="N224" s="222" t="s">
        <v>43</v>
      </c>
      <c r="O224" s="67"/>
      <c r="P224" s="186">
        <f>O224*H224</f>
        <v>0</v>
      </c>
      <c r="Q224" s="186">
        <v>0.052999999999999998</v>
      </c>
      <c r="R224" s="186">
        <f>Q224*H224</f>
        <v>12.69562</v>
      </c>
      <c r="S224" s="186">
        <v>0</v>
      </c>
      <c r="T224" s="187">
        <f>S224*H224</f>
        <v>0</v>
      </c>
      <c r="AR224" s="19" t="s">
        <v>145</v>
      </c>
      <c r="AT224" s="19" t="s">
        <v>407</v>
      </c>
      <c r="AU224" s="19" t="s">
        <v>82</v>
      </c>
      <c r="AY224" s="19" t="s">
        <v>200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9" t="s">
        <v>80</v>
      </c>
      <c r="BK224" s="188">
        <f>ROUND(I224*H224,2)</f>
        <v>0</v>
      </c>
      <c r="BL224" s="19" t="s">
        <v>206</v>
      </c>
      <c r="BM224" s="19" t="s">
        <v>1834</v>
      </c>
    </row>
    <row r="225" s="12" customFormat="1">
      <c r="B225" s="189"/>
      <c r="D225" s="190" t="s">
        <v>208</v>
      </c>
      <c r="F225" s="192" t="s">
        <v>1835</v>
      </c>
      <c r="H225" s="193">
        <v>239.53999999999999</v>
      </c>
      <c r="I225" s="194"/>
      <c r="L225" s="189"/>
      <c r="M225" s="195"/>
      <c r="N225" s="196"/>
      <c r="O225" s="196"/>
      <c r="P225" s="196"/>
      <c r="Q225" s="196"/>
      <c r="R225" s="196"/>
      <c r="S225" s="196"/>
      <c r="T225" s="197"/>
      <c r="AT225" s="191" t="s">
        <v>208</v>
      </c>
      <c r="AU225" s="191" t="s">
        <v>82</v>
      </c>
      <c r="AV225" s="12" t="s">
        <v>82</v>
      </c>
      <c r="AW225" s="12" t="s">
        <v>4</v>
      </c>
      <c r="AX225" s="12" t="s">
        <v>80</v>
      </c>
      <c r="AY225" s="191" t="s">
        <v>200</v>
      </c>
    </row>
    <row r="226" s="1" customFormat="1" ht="22.5" customHeight="1">
      <c r="B226" s="176"/>
      <c r="C226" s="177" t="s">
        <v>507</v>
      </c>
      <c r="D226" s="177" t="s">
        <v>202</v>
      </c>
      <c r="E226" s="178" t="s">
        <v>609</v>
      </c>
      <c r="F226" s="179" t="s">
        <v>610</v>
      </c>
      <c r="G226" s="180" t="s">
        <v>127</v>
      </c>
      <c r="H226" s="181">
        <v>71</v>
      </c>
      <c r="I226" s="182"/>
      <c r="J226" s="183">
        <f>ROUND(I226*H226,2)</f>
        <v>0</v>
      </c>
      <c r="K226" s="179" t="s">
        <v>205</v>
      </c>
      <c r="L226" s="37"/>
      <c r="M226" s="184" t="s">
        <v>3</v>
      </c>
      <c r="N226" s="185" t="s">
        <v>43</v>
      </c>
      <c r="O226" s="67"/>
      <c r="P226" s="186">
        <f>O226*H226</f>
        <v>0</v>
      </c>
      <c r="Q226" s="186">
        <v>8.0000000000000007E-05</v>
      </c>
      <c r="R226" s="186">
        <f>Q226*H226</f>
        <v>0.0056800000000000002</v>
      </c>
      <c r="S226" s="186">
        <v>0</v>
      </c>
      <c r="T226" s="187">
        <f>S226*H226</f>
        <v>0</v>
      </c>
      <c r="AR226" s="19" t="s">
        <v>206</v>
      </c>
      <c r="AT226" s="19" t="s">
        <v>202</v>
      </c>
      <c r="AU226" s="19" t="s">
        <v>82</v>
      </c>
      <c r="AY226" s="19" t="s">
        <v>200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9" t="s">
        <v>80</v>
      </c>
      <c r="BK226" s="188">
        <f>ROUND(I226*H226,2)</f>
        <v>0</v>
      </c>
      <c r="BL226" s="19" t="s">
        <v>206</v>
      </c>
      <c r="BM226" s="19" t="s">
        <v>1836</v>
      </c>
    </row>
    <row r="227" s="1" customFormat="1" ht="16.5" customHeight="1">
      <c r="B227" s="176"/>
      <c r="C227" s="213" t="s">
        <v>512</v>
      </c>
      <c r="D227" s="213" t="s">
        <v>407</v>
      </c>
      <c r="E227" s="214" t="s">
        <v>613</v>
      </c>
      <c r="F227" s="215" t="s">
        <v>614</v>
      </c>
      <c r="G227" s="216" t="s">
        <v>127</v>
      </c>
      <c r="H227" s="217">
        <v>8</v>
      </c>
      <c r="I227" s="218"/>
      <c r="J227" s="219">
        <f>ROUND(I227*H227,2)</f>
        <v>0</v>
      </c>
      <c r="K227" s="215" t="s">
        <v>205</v>
      </c>
      <c r="L227" s="220"/>
      <c r="M227" s="221" t="s">
        <v>3</v>
      </c>
      <c r="N227" s="222" t="s">
        <v>43</v>
      </c>
      <c r="O227" s="67"/>
      <c r="P227" s="186">
        <f>O227*H227</f>
        <v>0</v>
      </c>
      <c r="Q227" s="186">
        <v>0.041000000000000002</v>
      </c>
      <c r="R227" s="186">
        <f>Q227*H227</f>
        <v>0.32800000000000001</v>
      </c>
      <c r="S227" s="186">
        <v>0</v>
      </c>
      <c r="T227" s="187">
        <f>S227*H227</f>
        <v>0</v>
      </c>
      <c r="AR227" s="19" t="s">
        <v>145</v>
      </c>
      <c r="AT227" s="19" t="s">
        <v>407</v>
      </c>
      <c r="AU227" s="19" t="s">
        <v>82</v>
      </c>
      <c r="AY227" s="19" t="s">
        <v>200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9" t="s">
        <v>80</v>
      </c>
      <c r="BK227" s="188">
        <f>ROUND(I227*H227,2)</f>
        <v>0</v>
      </c>
      <c r="BL227" s="19" t="s">
        <v>206</v>
      </c>
      <c r="BM227" s="19" t="s">
        <v>1837</v>
      </c>
    </row>
    <row r="228" s="1" customFormat="1" ht="16.5" customHeight="1">
      <c r="B228" s="176"/>
      <c r="C228" s="213" t="s">
        <v>516</v>
      </c>
      <c r="D228" s="213" t="s">
        <v>407</v>
      </c>
      <c r="E228" s="214" t="s">
        <v>617</v>
      </c>
      <c r="F228" s="215" t="s">
        <v>618</v>
      </c>
      <c r="G228" s="216" t="s">
        <v>127</v>
      </c>
      <c r="H228" s="217">
        <v>63</v>
      </c>
      <c r="I228" s="218"/>
      <c r="J228" s="219">
        <f>ROUND(I228*H228,2)</f>
        <v>0</v>
      </c>
      <c r="K228" s="215" t="s">
        <v>205</v>
      </c>
      <c r="L228" s="220"/>
      <c r="M228" s="221" t="s">
        <v>3</v>
      </c>
      <c r="N228" s="222" t="s">
        <v>43</v>
      </c>
      <c r="O228" s="67"/>
      <c r="P228" s="186">
        <f>O228*H228</f>
        <v>0</v>
      </c>
      <c r="Q228" s="186">
        <v>0.034000000000000002</v>
      </c>
      <c r="R228" s="186">
        <f>Q228*H228</f>
        <v>2.1420000000000003</v>
      </c>
      <c r="S228" s="186">
        <v>0</v>
      </c>
      <c r="T228" s="187">
        <f>S228*H228</f>
        <v>0</v>
      </c>
      <c r="AR228" s="19" t="s">
        <v>145</v>
      </c>
      <c r="AT228" s="19" t="s">
        <v>407</v>
      </c>
      <c r="AU228" s="19" t="s">
        <v>82</v>
      </c>
      <c r="AY228" s="19" t="s">
        <v>200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80</v>
      </c>
      <c r="BK228" s="188">
        <f>ROUND(I228*H228,2)</f>
        <v>0</v>
      </c>
      <c r="BL228" s="19" t="s">
        <v>206</v>
      </c>
      <c r="BM228" s="19" t="s">
        <v>1838</v>
      </c>
    </row>
    <row r="229" s="1" customFormat="1" ht="16.5" customHeight="1">
      <c r="B229" s="176"/>
      <c r="C229" s="177" t="s">
        <v>521</v>
      </c>
      <c r="D229" s="177" t="s">
        <v>202</v>
      </c>
      <c r="E229" s="178" t="s">
        <v>662</v>
      </c>
      <c r="F229" s="179" t="s">
        <v>663</v>
      </c>
      <c r="G229" s="180" t="s">
        <v>116</v>
      </c>
      <c r="H229" s="181">
        <v>52</v>
      </c>
      <c r="I229" s="182"/>
      <c r="J229" s="183">
        <f>ROUND(I229*H229,2)</f>
        <v>0</v>
      </c>
      <c r="K229" s="179" t="s">
        <v>205</v>
      </c>
      <c r="L229" s="37"/>
      <c r="M229" s="184" t="s">
        <v>3</v>
      </c>
      <c r="N229" s="185" t="s">
        <v>43</v>
      </c>
      <c r="O229" s="67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AR229" s="19" t="s">
        <v>206</v>
      </c>
      <c r="AT229" s="19" t="s">
        <v>202</v>
      </c>
      <c r="AU229" s="19" t="s">
        <v>82</v>
      </c>
      <c r="AY229" s="19" t="s">
        <v>200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9" t="s">
        <v>80</v>
      </c>
      <c r="BK229" s="188">
        <f>ROUND(I229*H229,2)</f>
        <v>0</v>
      </c>
      <c r="BL229" s="19" t="s">
        <v>206</v>
      </c>
      <c r="BM229" s="19" t="s">
        <v>1839</v>
      </c>
    </row>
    <row r="230" s="13" customFormat="1">
      <c r="B230" s="198"/>
      <c r="D230" s="190" t="s">
        <v>208</v>
      </c>
      <c r="E230" s="199" t="s">
        <v>3</v>
      </c>
      <c r="F230" s="200" t="s">
        <v>665</v>
      </c>
      <c r="H230" s="199" t="s">
        <v>3</v>
      </c>
      <c r="I230" s="201"/>
      <c r="L230" s="198"/>
      <c r="M230" s="202"/>
      <c r="N230" s="203"/>
      <c r="O230" s="203"/>
      <c r="P230" s="203"/>
      <c r="Q230" s="203"/>
      <c r="R230" s="203"/>
      <c r="S230" s="203"/>
      <c r="T230" s="204"/>
      <c r="AT230" s="199" t="s">
        <v>208</v>
      </c>
      <c r="AU230" s="199" t="s">
        <v>82</v>
      </c>
      <c r="AV230" s="13" t="s">
        <v>80</v>
      </c>
      <c r="AW230" s="13" t="s">
        <v>33</v>
      </c>
      <c r="AX230" s="13" t="s">
        <v>72</v>
      </c>
      <c r="AY230" s="199" t="s">
        <v>200</v>
      </c>
    </row>
    <row r="231" s="12" customFormat="1">
      <c r="B231" s="189"/>
      <c r="D231" s="190" t="s">
        <v>208</v>
      </c>
      <c r="E231" s="191" t="s">
        <v>3</v>
      </c>
      <c r="F231" s="192" t="s">
        <v>1840</v>
      </c>
      <c r="H231" s="193">
        <v>52</v>
      </c>
      <c r="I231" s="194"/>
      <c r="L231" s="189"/>
      <c r="M231" s="195"/>
      <c r="N231" s="196"/>
      <c r="O231" s="196"/>
      <c r="P231" s="196"/>
      <c r="Q231" s="196"/>
      <c r="R231" s="196"/>
      <c r="S231" s="196"/>
      <c r="T231" s="197"/>
      <c r="AT231" s="191" t="s">
        <v>208</v>
      </c>
      <c r="AU231" s="191" t="s">
        <v>82</v>
      </c>
      <c r="AV231" s="12" t="s">
        <v>82</v>
      </c>
      <c r="AW231" s="12" t="s">
        <v>33</v>
      </c>
      <c r="AX231" s="12" t="s">
        <v>72</v>
      </c>
      <c r="AY231" s="191" t="s">
        <v>200</v>
      </c>
    </row>
    <row r="232" s="14" customFormat="1">
      <c r="B232" s="205"/>
      <c r="D232" s="190" t="s">
        <v>208</v>
      </c>
      <c r="E232" s="206" t="s">
        <v>141</v>
      </c>
      <c r="F232" s="207" t="s">
        <v>215</v>
      </c>
      <c r="H232" s="208">
        <v>52</v>
      </c>
      <c r="I232" s="209"/>
      <c r="L232" s="205"/>
      <c r="M232" s="210"/>
      <c r="N232" s="211"/>
      <c r="O232" s="211"/>
      <c r="P232" s="211"/>
      <c r="Q232" s="211"/>
      <c r="R232" s="211"/>
      <c r="S232" s="211"/>
      <c r="T232" s="212"/>
      <c r="AT232" s="206" t="s">
        <v>208</v>
      </c>
      <c r="AU232" s="206" t="s">
        <v>82</v>
      </c>
      <c r="AV232" s="14" t="s">
        <v>206</v>
      </c>
      <c r="AW232" s="14" t="s">
        <v>33</v>
      </c>
      <c r="AX232" s="14" t="s">
        <v>80</v>
      </c>
      <c r="AY232" s="206" t="s">
        <v>200</v>
      </c>
    </row>
    <row r="233" s="1" customFormat="1" ht="16.5" customHeight="1">
      <c r="B233" s="176"/>
      <c r="C233" s="213" t="s">
        <v>525</v>
      </c>
      <c r="D233" s="213" t="s">
        <v>407</v>
      </c>
      <c r="E233" s="214" t="s">
        <v>668</v>
      </c>
      <c r="F233" s="215" t="s">
        <v>669</v>
      </c>
      <c r="G233" s="216" t="s">
        <v>116</v>
      </c>
      <c r="H233" s="217">
        <v>52</v>
      </c>
      <c r="I233" s="218"/>
      <c r="J233" s="219">
        <f>ROUND(I233*H233,2)</f>
        <v>0</v>
      </c>
      <c r="K233" s="215" t="s">
        <v>3</v>
      </c>
      <c r="L233" s="220"/>
      <c r="M233" s="221" t="s">
        <v>3</v>
      </c>
      <c r="N233" s="222" t="s">
        <v>43</v>
      </c>
      <c r="O233" s="67"/>
      <c r="P233" s="186">
        <f>O233*H233</f>
        <v>0</v>
      </c>
      <c r="Q233" s="186">
        <v>0.056500000000000002</v>
      </c>
      <c r="R233" s="186">
        <f>Q233*H233</f>
        <v>2.9380000000000002</v>
      </c>
      <c r="S233" s="186">
        <v>0</v>
      </c>
      <c r="T233" s="187">
        <f>S233*H233</f>
        <v>0</v>
      </c>
      <c r="AR233" s="19" t="s">
        <v>145</v>
      </c>
      <c r="AT233" s="19" t="s">
        <v>407</v>
      </c>
      <c r="AU233" s="19" t="s">
        <v>82</v>
      </c>
      <c r="AY233" s="19" t="s">
        <v>200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80</v>
      </c>
      <c r="BK233" s="188">
        <f>ROUND(I233*H233,2)</f>
        <v>0</v>
      </c>
      <c r="BL233" s="19" t="s">
        <v>206</v>
      </c>
      <c r="BM233" s="19" t="s">
        <v>1841</v>
      </c>
    </row>
    <row r="234" s="1" customFormat="1" ht="16.5" customHeight="1">
      <c r="B234" s="176"/>
      <c r="C234" s="177" t="s">
        <v>529</v>
      </c>
      <c r="D234" s="177" t="s">
        <v>202</v>
      </c>
      <c r="E234" s="178" t="s">
        <v>1842</v>
      </c>
      <c r="F234" s="179" t="s">
        <v>1843</v>
      </c>
      <c r="G234" s="180" t="s">
        <v>116</v>
      </c>
      <c r="H234" s="181">
        <v>288</v>
      </c>
      <c r="I234" s="182"/>
      <c r="J234" s="183">
        <f>ROUND(I234*H234,2)</f>
        <v>0</v>
      </c>
      <c r="K234" s="179" t="s">
        <v>205</v>
      </c>
      <c r="L234" s="37"/>
      <c r="M234" s="184" t="s">
        <v>3</v>
      </c>
      <c r="N234" s="185" t="s">
        <v>43</v>
      </c>
      <c r="O234" s="67"/>
      <c r="P234" s="186">
        <f>O234*H234</f>
        <v>0</v>
      </c>
      <c r="Q234" s="186">
        <v>0</v>
      </c>
      <c r="R234" s="186">
        <f>Q234*H234</f>
        <v>0</v>
      </c>
      <c r="S234" s="186">
        <v>0</v>
      </c>
      <c r="T234" s="187">
        <f>S234*H234</f>
        <v>0</v>
      </c>
      <c r="AR234" s="19" t="s">
        <v>206</v>
      </c>
      <c r="AT234" s="19" t="s">
        <v>202</v>
      </c>
      <c r="AU234" s="19" t="s">
        <v>82</v>
      </c>
      <c r="AY234" s="19" t="s">
        <v>200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9" t="s">
        <v>80</v>
      </c>
      <c r="BK234" s="188">
        <f>ROUND(I234*H234,2)</f>
        <v>0</v>
      </c>
      <c r="BL234" s="19" t="s">
        <v>206</v>
      </c>
      <c r="BM234" s="19" t="s">
        <v>1844</v>
      </c>
    </row>
    <row r="235" s="12" customFormat="1">
      <c r="B235" s="189"/>
      <c r="D235" s="190" t="s">
        <v>208</v>
      </c>
      <c r="E235" s="191" t="s">
        <v>3</v>
      </c>
      <c r="F235" s="192" t="s">
        <v>137</v>
      </c>
      <c r="H235" s="193">
        <v>236</v>
      </c>
      <c r="I235" s="194"/>
      <c r="L235" s="189"/>
      <c r="M235" s="195"/>
      <c r="N235" s="196"/>
      <c r="O235" s="196"/>
      <c r="P235" s="196"/>
      <c r="Q235" s="196"/>
      <c r="R235" s="196"/>
      <c r="S235" s="196"/>
      <c r="T235" s="197"/>
      <c r="AT235" s="191" t="s">
        <v>208</v>
      </c>
      <c r="AU235" s="191" t="s">
        <v>82</v>
      </c>
      <c r="AV235" s="12" t="s">
        <v>82</v>
      </c>
      <c r="AW235" s="12" t="s">
        <v>33</v>
      </c>
      <c r="AX235" s="12" t="s">
        <v>72</v>
      </c>
      <c r="AY235" s="191" t="s">
        <v>200</v>
      </c>
    </row>
    <row r="236" s="12" customFormat="1">
      <c r="B236" s="189"/>
      <c r="D236" s="190" t="s">
        <v>208</v>
      </c>
      <c r="E236" s="191" t="s">
        <v>3</v>
      </c>
      <c r="F236" s="192" t="s">
        <v>141</v>
      </c>
      <c r="H236" s="193">
        <v>52</v>
      </c>
      <c r="I236" s="194"/>
      <c r="L236" s="189"/>
      <c r="M236" s="195"/>
      <c r="N236" s="196"/>
      <c r="O236" s="196"/>
      <c r="P236" s="196"/>
      <c r="Q236" s="196"/>
      <c r="R236" s="196"/>
      <c r="S236" s="196"/>
      <c r="T236" s="197"/>
      <c r="AT236" s="191" t="s">
        <v>208</v>
      </c>
      <c r="AU236" s="191" t="s">
        <v>82</v>
      </c>
      <c r="AV236" s="12" t="s">
        <v>82</v>
      </c>
      <c r="AW236" s="12" t="s">
        <v>33</v>
      </c>
      <c r="AX236" s="12" t="s">
        <v>72</v>
      </c>
      <c r="AY236" s="191" t="s">
        <v>200</v>
      </c>
    </row>
    <row r="237" s="14" customFormat="1">
      <c r="B237" s="205"/>
      <c r="D237" s="190" t="s">
        <v>208</v>
      </c>
      <c r="E237" s="206" t="s">
        <v>3</v>
      </c>
      <c r="F237" s="207" t="s">
        <v>215</v>
      </c>
      <c r="H237" s="208">
        <v>288</v>
      </c>
      <c r="I237" s="209"/>
      <c r="L237" s="205"/>
      <c r="M237" s="210"/>
      <c r="N237" s="211"/>
      <c r="O237" s="211"/>
      <c r="P237" s="211"/>
      <c r="Q237" s="211"/>
      <c r="R237" s="211"/>
      <c r="S237" s="211"/>
      <c r="T237" s="212"/>
      <c r="AT237" s="206" t="s">
        <v>208</v>
      </c>
      <c r="AU237" s="206" t="s">
        <v>82</v>
      </c>
      <c r="AV237" s="14" t="s">
        <v>206</v>
      </c>
      <c r="AW237" s="14" t="s">
        <v>33</v>
      </c>
      <c r="AX237" s="14" t="s">
        <v>80</v>
      </c>
      <c r="AY237" s="206" t="s">
        <v>200</v>
      </c>
    </row>
    <row r="238" s="1" customFormat="1" ht="16.5" customHeight="1">
      <c r="B238" s="176"/>
      <c r="C238" s="177" t="s">
        <v>533</v>
      </c>
      <c r="D238" s="177" t="s">
        <v>202</v>
      </c>
      <c r="E238" s="178" t="s">
        <v>698</v>
      </c>
      <c r="F238" s="179" t="s">
        <v>699</v>
      </c>
      <c r="G238" s="180" t="s">
        <v>127</v>
      </c>
      <c r="H238" s="181">
        <v>24</v>
      </c>
      <c r="I238" s="182"/>
      <c r="J238" s="183">
        <f>ROUND(I238*H238,2)</f>
        <v>0</v>
      </c>
      <c r="K238" s="179" t="s">
        <v>205</v>
      </c>
      <c r="L238" s="37"/>
      <c r="M238" s="184" t="s">
        <v>3</v>
      </c>
      <c r="N238" s="185" t="s">
        <v>43</v>
      </c>
      <c r="O238" s="67"/>
      <c r="P238" s="186">
        <f>O238*H238</f>
        <v>0</v>
      </c>
      <c r="Q238" s="186">
        <v>0.035729999999999998</v>
      </c>
      <c r="R238" s="186">
        <f>Q238*H238</f>
        <v>0.85751999999999995</v>
      </c>
      <c r="S238" s="186">
        <v>0</v>
      </c>
      <c r="T238" s="187">
        <f>S238*H238</f>
        <v>0</v>
      </c>
      <c r="AR238" s="19" t="s">
        <v>206</v>
      </c>
      <c r="AT238" s="19" t="s">
        <v>202</v>
      </c>
      <c r="AU238" s="19" t="s">
        <v>82</v>
      </c>
      <c r="AY238" s="19" t="s">
        <v>200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9" t="s">
        <v>80</v>
      </c>
      <c r="BK238" s="188">
        <f>ROUND(I238*H238,2)</f>
        <v>0</v>
      </c>
      <c r="BL238" s="19" t="s">
        <v>206</v>
      </c>
      <c r="BM238" s="19" t="s">
        <v>1845</v>
      </c>
    </row>
    <row r="239" s="1" customFormat="1" ht="22.5" customHeight="1">
      <c r="B239" s="176"/>
      <c r="C239" s="177" t="s">
        <v>538</v>
      </c>
      <c r="D239" s="177" t="s">
        <v>202</v>
      </c>
      <c r="E239" s="178" t="s">
        <v>703</v>
      </c>
      <c r="F239" s="179" t="s">
        <v>704</v>
      </c>
      <c r="G239" s="180" t="s">
        <v>127</v>
      </c>
      <c r="H239" s="181">
        <v>8</v>
      </c>
      <c r="I239" s="182"/>
      <c r="J239" s="183">
        <f>ROUND(I239*H239,2)</f>
        <v>0</v>
      </c>
      <c r="K239" s="179" t="s">
        <v>205</v>
      </c>
      <c r="L239" s="37"/>
      <c r="M239" s="184" t="s">
        <v>3</v>
      </c>
      <c r="N239" s="185" t="s">
        <v>43</v>
      </c>
      <c r="O239" s="67"/>
      <c r="P239" s="186">
        <f>O239*H239</f>
        <v>0</v>
      </c>
      <c r="Q239" s="186">
        <v>2.1167600000000002</v>
      </c>
      <c r="R239" s="186">
        <f>Q239*H239</f>
        <v>16.934080000000002</v>
      </c>
      <c r="S239" s="186">
        <v>0</v>
      </c>
      <c r="T239" s="187">
        <f>S239*H239</f>
        <v>0</v>
      </c>
      <c r="AR239" s="19" t="s">
        <v>206</v>
      </c>
      <c r="AT239" s="19" t="s">
        <v>202</v>
      </c>
      <c r="AU239" s="19" t="s">
        <v>82</v>
      </c>
      <c r="AY239" s="19" t="s">
        <v>200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9" t="s">
        <v>80</v>
      </c>
      <c r="BK239" s="188">
        <f>ROUND(I239*H239,2)</f>
        <v>0</v>
      </c>
      <c r="BL239" s="19" t="s">
        <v>206</v>
      </c>
      <c r="BM239" s="19" t="s">
        <v>1846</v>
      </c>
    </row>
    <row r="240" s="1" customFormat="1" ht="16.5" customHeight="1">
      <c r="B240" s="176"/>
      <c r="C240" s="213" t="s">
        <v>546</v>
      </c>
      <c r="D240" s="213" t="s">
        <v>407</v>
      </c>
      <c r="E240" s="214" t="s">
        <v>708</v>
      </c>
      <c r="F240" s="215" t="s">
        <v>709</v>
      </c>
      <c r="G240" s="216" t="s">
        <v>127</v>
      </c>
      <c r="H240" s="217">
        <v>8</v>
      </c>
      <c r="I240" s="218"/>
      <c r="J240" s="219">
        <f>ROUND(I240*H240,2)</f>
        <v>0</v>
      </c>
      <c r="K240" s="215" t="s">
        <v>3</v>
      </c>
      <c r="L240" s="220"/>
      <c r="M240" s="221" t="s">
        <v>3</v>
      </c>
      <c r="N240" s="222" t="s">
        <v>43</v>
      </c>
      <c r="O240" s="67"/>
      <c r="P240" s="186">
        <f>O240*H240</f>
        <v>0</v>
      </c>
      <c r="Q240" s="186">
        <v>1.6140000000000001</v>
      </c>
      <c r="R240" s="186">
        <f>Q240*H240</f>
        <v>12.912000000000001</v>
      </c>
      <c r="S240" s="186">
        <v>0</v>
      </c>
      <c r="T240" s="187">
        <f>S240*H240</f>
        <v>0</v>
      </c>
      <c r="AR240" s="19" t="s">
        <v>145</v>
      </c>
      <c r="AT240" s="19" t="s">
        <v>407</v>
      </c>
      <c r="AU240" s="19" t="s">
        <v>82</v>
      </c>
      <c r="AY240" s="19" t="s">
        <v>200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9" t="s">
        <v>80</v>
      </c>
      <c r="BK240" s="188">
        <f>ROUND(I240*H240,2)</f>
        <v>0</v>
      </c>
      <c r="BL240" s="19" t="s">
        <v>206</v>
      </c>
      <c r="BM240" s="19" t="s">
        <v>1847</v>
      </c>
    </row>
    <row r="241" s="1" customFormat="1" ht="16.5" customHeight="1">
      <c r="B241" s="176"/>
      <c r="C241" s="213" t="s">
        <v>562</v>
      </c>
      <c r="D241" s="213" t="s">
        <v>407</v>
      </c>
      <c r="E241" s="214" t="s">
        <v>730</v>
      </c>
      <c r="F241" s="215" t="s">
        <v>731</v>
      </c>
      <c r="G241" s="216" t="s">
        <v>127</v>
      </c>
      <c r="H241" s="217">
        <v>5</v>
      </c>
      <c r="I241" s="218"/>
      <c r="J241" s="219">
        <f>ROUND(I241*H241,2)</f>
        <v>0</v>
      </c>
      <c r="K241" s="215" t="s">
        <v>205</v>
      </c>
      <c r="L241" s="220"/>
      <c r="M241" s="221" t="s">
        <v>3</v>
      </c>
      <c r="N241" s="222" t="s">
        <v>43</v>
      </c>
      <c r="O241" s="67"/>
      <c r="P241" s="186">
        <f>O241*H241</f>
        <v>0</v>
      </c>
      <c r="Q241" s="186">
        <v>0.58499999999999996</v>
      </c>
      <c r="R241" s="186">
        <f>Q241*H241</f>
        <v>2.9249999999999998</v>
      </c>
      <c r="S241" s="186">
        <v>0</v>
      </c>
      <c r="T241" s="187">
        <f>S241*H241</f>
        <v>0</v>
      </c>
      <c r="AR241" s="19" t="s">
        <v>145</v>
      </c>
      <c r="AT241" s="19" t="s">
        <v>407</v>
      </c>
      <c r="AU241" s="19" t="s">
        <v>82</v>
      </c>
      <c r="AY241" s="19" t="s">
        <v>200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9" t="s">
        <v>80</v>
      </c>
      <c r="BK241" s="188">
        <f>ROUND(I241*H241,2)</f>
        <v>0</v>
      </c>
      <c r="BL241" s="19" t="s">
        <v>206</v>
      </c>
      <c r="BM241" s="19" t="s">
        <v>1848</v>
      </c>
    </row>
    <row r="242" s="1" customFormat="1" ht="16.5" customHeight="1">
      <c r="B242" s="176"/>
      <c r="C242" s="213" t="s">
        <v>567</v>
      </c>
      <c r="D242" s="213" t="s">
        <v>407</v>
      </c>
      <c r="E242" s="214" t="s">
        <v>735</v>
      </c>
      <c r="F242" s="215" t="s">
        <v>736</v>
      </c>
      <c r="G242" s="216" t="s">
        <v>127</v>
      </c>
      <c r="H242" s="217">
        <v>3</v>
      </c>
      <c r="I242" s="218"/>
      <c r="J242" s="219">
        <f>ROUND(I242*H242,2)</f>
        <v>0</v>
      </c>
      <c r="K242" s="215" t="s">
        <v>205</v>
      </c>
      <c r="L242" s="220"/>
      <c r="M242" s="221" t="s">
        <v>3</v>
      </c>
      <c r="N242" s="222" t="s">
        <v>43</v>
      </c>
      <c r="O242" s="67"/>
      <c r="P242" s="186">
        <f>O242*H242</f>
        <v>0</v>
      </c>
      <c r="Q242" s="186">
        <v>0.52100000000000002</v>
      </c>
      <c r="R242" s="186">
        <f>Q242*H242</f>
        <v>1.5630000000000002</v>
      </c>
      <c r="S242" s="186">
        <v>0</v>
      </c>
      <c r="T242" s="187">
        <f>S242*H242</f>
        <v>0</v>
      </c>
      <c r="AR242" s="19" t="s">
        <v>145</v>
      </c>
      <c r="AT242" s="19" t="s">
        <v>407</v>
      </c>
      <c r="AU242" s="19" t="s">
        <v>82</v>
      </c>
      <c r="AY242" s="19" t="s">
        <v>200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9" t="s">
        <v>80</v>
      </c>
      <c r="BK242" s="188">
        <f>ROUND(I242*H242,2)</f>
        <v>0</v>
      </c>
      <c r="BL242" s="19" t="s">
        <v>206</v>
      </c>
      <c r="BM242" s="19" t="s">
        <v>1849</v>
      </c>
    </row>
    <row r="243" s="1" customFormat="1" ht="16.5" customHeight="1">
      <c r="B243" s="176"/>
      <c r="C243" s="213" t="s">
        <v>572</v>
      </c>
      <c r="D243" s="213" t="s">
        <v>407</v>
      </c>
      <c r="E243" s="214" t="s">
        <v>740</v>
      </c>
      <c r="F243" s="215" t="s">
        <v>741</v>
      </c>
      <c r="G243" s="216" t="s">
        <v>127</v>
      </c>
      <c r="H243" s="217">
        <v>2</v>
      </c>
      <c r="I243" s="218"/>
      <c r="J243" s="219">
        <f>ROUND(I243*H243,2)</f>
        <v>0</v>
      </c>
      <c r="K243" s="215" t="s">
        <v>205</v>
      </c>
      <c r="L243" s="220"/>
      <c r="M243" s="221" t="s">
        <v>3</v>
      </c>
      <c r="N243" s="222" t="s">
        <v>43</v>
      </c>
      <c r="O243" s="67"/>
      <c r="P243" s="186">
        <f>O243*H243</f>
        <v>0</v>
      </c>
      <c r="Q243" s="186">
        <v>0.254</v>
      </c>
      <c r="R243" s="186">
        <f>Q243*H243</f>
        <v>0.50800000000000001</v>
      </c>
      <c r="S243" s="186">
        <v>0</v>
      </c>
      <c r="T243" s="187">
        <f>S243*H243</f>
        <v>0</v>
      </c>
      <c r="AR243" s="19" t="s">
        <v>145</v>
      </c>
      <c r="AT243" s="19" t="s">
        <v>407</v>
      </c>
      <c r="AU243" s="19" t="s">
        <v>82</v>
      </c>
      <c r="AY243" s="19" t="s">
        <v>200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80</v>
      </c>
      <c r="BK243" s="188">
        <f>ROUND(I243*H243,2)</f>
        <v>0</v>
      </c>
      <c r="BL243" s="19" t="s">
        <v>206</v>
      </c>
      <c r="BM243" s="19" t="s">
        <v>1850</v>
      </c>
    </row>
    <row r="244" s="1" customFormat="1" ht="16.5" customHeight="1">
      <c r="B244" s="176"/>
      <c r="C244" s="213" t="s">
        <v>577</v>
      </c>
      <c r="D244" s="213" t="s">
        <v>407</v>
      </c>
      <c r="E244" s="214" t="s">
        <v>745</v>
      </c>
      <c r="F244" s="215" t="s">
        <v>746</v>
      </c>
      <c r="G244" s="216" t="s">
        <v>127</v>
      </c>
      <c r="H244" s="217">
        <v>2</v>
      </c>
      <c r="I244" s="218"/>
      <c r="J244" s="219">
        <f>ROUND(I244*H244,2)</f>
        <v>0</v>
      </c>
      <c r="K244" s="215" t="s">
        <v>205</v>
      </c>
      <c r="L244" s="220"/>
      <c r="M244" s="221" t="s">
        <v>3</v>
      </c>
      <c r="N244" s="222" t="s">
        <v>43</v>
      </c>
      <c r="O244" s="67"/>
      <c r="P244" s="186">
        <f>O244*H244</f>
        <v>0</v>
      </c>
      <c r="Q244" s="186">
        <v>0.50600000000000001</v>
      </c>
      <c r="R244" s="186">
        <f>Q244*H244</f>
        <v>1.012</v>
      </c>
      <c r="S244" s="186">
        <v>0</v>
      </c>
      <c r="T244" s="187">
        <f>S244*H244</f>
        <v>0</v>
      </c>
      <c r="AR244" s="19" t="s">
        <v>145</v>
      </c>
      <c r="AT244" s="19" t="s">
        <v>407</v>
      </c>
      <c r="AU244" s="19" t="s">
        <v>82</v>
      </c>
      <c r="AY244" s="19" t="s">
        <v>200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9" t="s">
        <v>80</v>
      </c>
      <c r="BK244" s="188">
        <f>ROUND(I244*H244,2)</f>
        <v>0</v>
      </c>
      <c r="BL244" s="19" t="s">
        <v>206</v>
      </c>
      <c r="BM244" s="19" t="s">
        <v>1851</v>
      </c>
    </row>
    <row r="245" s="1" customFormat="1" ht="16.5" customHeight="1">
      <c r="B245" s="176"/>
      <c r="C245" s="213" t="s">
        <v>582</v>
      </c>
      <c r="D245" s="213" t="s">
        <v>407</v>
      </c>
      <c r="E245" s="214" t="s">
        <v>750</v>
      </c>
      <c r="F245" s="215" t="s">
        <v>751</v>
      </c>
      <c r="G245" s="216" t="s">
        <v>127</v>
      </c>
      <c r="H245" s="217">
        <v>12</v>
      </c>
      <c r="I245" s="218"/>
      <c r="J245" s="219">
        <f>ROUND(I245*H245,2)</f>
        <v>0</v>
      </c>
      <c r="K245" s="215" t="s">
        <v>205</v>
      </c>
      <c r="L245" s="220"/>
      <c r="M245" s="221" t="s">
        <v>3</v>
      </c>
      <c r="N245" s="222" t="s">
        <v>43</v>
      </c>
      <c r="O245" s="67"/>
      <c r="P245" s="186">
        <f>O245*H245</f>
        <v>0</v>
      </c>
      <c r="Q245" s="186">
        <v>1.0129999999999999</v>
      </c>
      <c r="R245" s="186">
        <f>Q245*H245</f>
        <v>12.155999999999999</v>
      </c>
      <c r="S245" s="186">
        <v>0</v>
      </c>
      <c r="T245" s="187">
        <f>S245*H245</f>
        <v>0</v>
      </c>
      <c r="AR245" s="19" t="s">
        <v>145</v>
      </c>
      <c r="AT245" s="19" t="s">
        <v>407</v>
      </c>
      <c r="AU245" s="19" t="s">
        <v>82</v>
      </c>
      <c r="AY245" s="19" t="s">
        <v>200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9" t="s">
        <v>80</v>
      </c>
      <c r="BK245" s="188">
        <f>ROUND(I245*H245,2)</f>
        <v>0</v>
      </c>
      <c r="BL245" s="19" t="s">
        <v>206</v>
      </c>
      <c r="BM245" s="19" t="s">
        <v>1852</v>
      </c>
    </row>
    <row r="246" s="1" customFormat="1" ht="16.5" customHeight="1">
      <c r="B246" s="176"/>
      <c r="C246" s="213" t="s">
        <v>587</v>
      </c>
      <c r="D246" s="213" t="s">
        <v>407</v>
      </c>
      <c r="E246" s="214" t="s">
        <v>755</v>
      </c>
      <c r="F246" s="215" t="s">
        <v>756</v>
      </c>
      <c r="G246" s="216" t="s">
        <v>127</v>
      </c>
      <c r="H246" s="217">
        <v>24</v>
      </c>
      <c r="I246" s="218"/>
      <c r="J246" s="219">
        <f>ROUND(I246*H246,2)</f>
        <v>0</v>
      </c>
      <c r="K246" s="215" t="s">
        <v>205</v>
      </c>
      <c r="L246" s="220"/>
      <c r="M246" s="221" t="s">
        <v>3</v>
      </c>
      <c r="N246" s="222" t="s">
        <v>43</v>
      </c>
      <c r="O246" s="67"/>
      <c r="P246" s="186">
        <f>O246*H246</f>
        <v>0</v>
      </c>
      <c r="Q246" s="186">
        <v>0.002</v>
      </c>
      <c r="R246" s="186">
        <f>Q246*H246</f>
        <v>0.048000000000000001</v>
      </c>
      <c r="S246" s="186">
        <v>0</v>
      </c>
      <c r="T246" s="187">
        <f>S246*H246</f>
        <v>0</v>
      </c>
      <c r="AR246" s="19" t="s">
        <v>145</v>
      </c>
      <c r="AT246" s="19" t="s">
        <v>407</v>
      </c>
      <c r="AU246" s="19" t="s">
        <v>82</v>
      </c>
      <c r="AY246" s="19" t="s">
        <v>200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9" t="s">
        <v>80</v>
      </c>
      <c r="BK246" s="188">
        <f>ROUND(I246*H246,2)</f>
        <v>0</v>
      </c>
      <c r="BL246" s="19" t="s">
        <v>206</v>
      </c>
      <c r="BM246" s="19" t="s">
        <v>1853</v>
      </c>
    </row>
    <row r="247" s="1" customFormat="1" ht="16.5" customHeight="1">
      <c r="B247" s="176"/>
      <c r="C247" s="177" t="s">
        <v>591</v>
      </c>
      <c r="D247" s="177" t="s">
        <v>202</v>
      </c>
      <c r="E247" s="178" t="s">
        <v>759</v>
      </c>
      <c r="F247" s="179" t="s">
        <v>760</v>
      </c>
      <c r="G247" s="180" t="s">
        <v>127</v>
      </c>
      <c r="H247" s="181">
        <v>8</v>
      </c>
      <c r="I247" s="182"/>
      <c r="J247" s="183">
        <f>ROUND(I247*H247,2)</f>
        <v>0</v>
      </c>
      <c r="K247" s="179" t="s">
        <v>205</v>
      </c>
      <c r="L247" s="37"/>
      <c r="M247" s="184" t="s">
        <v>3</v>
      </c>
      <c r="N247" s="185" t="s">
        <v>43</v>
      </c>
      <c r="O247" s="67"/>
      <c r="P247" s="186">
        <f>O247*H247</f>
        <v>0</v>
      </c>
      <c r="Q247" s="186">
        <v>0.21734000000000001</v>
      </c>
      <c r="R247" s="186">
        <f>Q247*H247</f>
        <v>1.73872</v>
      </c>
      <c r="S247" s="186">
        <v>0</v>
      </c>
      <c r="T247" s="187">
        <f>S247*H247</f>
        <v>0</v>
      </c>
      <c r="AR247" s="19" t="s">
        <v>206</v>
      </c>
      <c r="AT247" s="19" t="s">
        <v>202</v>
      </c>
      <c r="AU247" s="19" t="s">
        <v>82</v>
      </c>
      <c r="AY247" s="19" t="s">
        <v>200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9" t="s">
        <v>80</v>
      </c>
      <c r="BK247" s="188">
        <f>ROUND(I247*H247,2)</f>
        <v>0</v>
      </c>
      <c r="BL247" s="19" t="s">
        <v>206</v>
      </c>
      <c r="BM247" s="19" t="s">
        <v>1854</v>
      </c>
    </row>
    <row r="248" s="12" customFormat="1">
      <c r="B248" s="189"/>
      <c r="D248" s="190" t="s">
        <v>208</v>
      </c>
      <c r="E248" s="191" t="s">
        <v>3</v>
      </c>
      <c r="F248" s="192" t="s">
        <v>1855</v>
      </c>
      <c r="H248" s="193">
        <v>8</v>
      </c>
      <c r="I248" s="194"/>
      <c r="L248" s="189"/>
      <c r="M248" s="195"/>
      <c r="N248" s="196"/>
      <c r="O248" s="196"/>
      <c r="P248" s="196"/>
      <c r="Q248" s="196"/>
      <c r="R248" s="196"/>
      <c r="S248" s="196"/>
      <c r="T248" s="197"/>
      <c r="AT248" s="191" t="s">
        <v>208</v>
      </c>
      <c r="AU248" s="191" t="s">
        <v>82</v>
      </c>
      <c r="AV248" s="12" t="s">
        <v>82</v>
      </c>
      <c r="AW248" s="12" t="s">
        <v>33</v>
      </c>
      <c r="AX248" s="12" t="s">
        <v>72</v>
      </c>
      <c r="AY248" s="191" t="s">
        <v>200</v>
      </c>
    </row>
    <row r="249" s="14" customFormat="1">
      <c r="B249" s="205"/>
      <c r="D249" s="190" t="s">
        <v>208</v>
      </c>
      <c r="E249" s="206" t="s">
        <v>125</v>
      </c>
      <c r="F249" s="207" t="s">
        <v>215</v>
      </c>
      <c r="H249" s="208">
        <v>8</v>
      </c>
      <c r="I249" s="209"/>
      <c r="L249" s="205"/>
      <c r="M249" s="210"/>
      <c r="N249" s="211"/>
      <c r="O249" s="211"/>
      <c r="P249" s="211"/>
      <c r="Q249" s="211"/>
      <c r="R249" s="211"/>
      <c r="S249" s="211"/>
      <c r="T249" s="212"/>
      <c r="AT249" s="206" t="s">
        <v>208</v>
      </c>
      <c r="AU249" s="206" t="s">
        <v>82</v>
      </c>
      <c r="AV249" s="14" t="s">
        <v>206</v>
      </c>
      <c r="AW249" s="14" t="s">
        <v>33</v>
      </c>
      <c r="AX249" s="14" t="s">
        <v>80</v>
      </c>
      <c r="AY249" s="206" t="s">
        <v>200</v>
      </c>
    </row>
    <row r="250" s="1" customFormat="1" ht="16.5" customHeight="1">
      <c r="B250" s="176"/>
      <c r="C250" s="213" t="s">
        <v>596</v>
      </c>
      <c r="D250" s="213" t="s">
        <v>407</v>
      </c>
      <c r="E250" s="214" t="s">
        <v>766</v>
      </c>
      <c r="F250" s="215" t="s">
        <v>767</v>
      </c>
      <c r="G250" s="216" t="s">
        <v>127</v>
      </c>
      <c r="H250" s="217">
        <v>7</v>
      </c>
      <c r="I250" s="218"/>
      <c r="J250" s="219">
        <f>ROUND(I250*H250,2)</f>
        <v>0</v>
      </c>
      <c r="K250" s="215" t="s">
        <v>3</v>
      </c>
      <c r="L250" s="220"/>
      <c r="M250" s="221" t="s">
        <v>3</v>
      </c>
      <c r="N250" s="222" t="s">
        <v>43</v>
      </c>
      <c r="O250" s="67"/>
      <c r="P250" s="186">
        <f>O250*H250</f>
        <v>0</v>
      </c>
      <c r="Q250" s="186">
        <v>0.108</v>
      </c>
      <c r="R250" s="186">
        <f>Q250*H250</f>
        <v>0.75600000000000001</v>
      </c>
      <c r="S250" s="186">
        <v>0</v>
      </c>
      <c r="T250" s="187">
        <f>S250*H250</f>
        <v>0</v>
      </c>
      <c r="AR250" s="19" t="s">
        <v>145</v>
      </c>
      <c r="AT250" s="19" t="s">
        <v>407</v>
      </c>
      <c r="AU250" s="19" t="s">
        <v>82</v>
      </c>
      <c r="AY250" s="19" t="s">
        <v>200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9" t="s">
        <v>80</v>
      </c>
      <c r="BK250" s="188">
        <f>ROUND(I250*H250,2)</f>
        <v>0</v>
      </c>
      <c r="BL250" s="19" t="s">
        <v>206</v>
      </c>
      <c r="BM250" s="19" t="s">
        <v>1856</v>
      </c>
    </row>
    <row r="251" s="1" customFormat="1" ht="16.5" customHeight="1">
      <c r="B251" s="176"/>
      <c r="C251" s="213" t="s">
        <v>600</v>
      </c>
      <c r="D251" s="213" t="s">
        <v>407</v>
      </c>
      <c r="E251" s="214" t="s">
        <v>771</v>
      </c>
      <c r="F251" s="215" t="s">
        <v>772</v>
      </c>
      <c r="G251" s="216" t="s">
        <v>127</v>
      </c>
      <c r="H251" s="217">
        <v>1</v>
      </c>
      <c r="I251" s="218"/>
      <c r="J251" s="219">
        <f>ROUND(I251*H251,2)</f>
        <v>0</v>
      </c>
      <c r="K251" s="215" t="s">
        <v>3</v>
      </c>
      <c r="L251" s="220"/>
      <c r="M251" s="221" t="s">
        <v>3</v>
      </c>
      <c r="N251" s="222" t="s">
        <v>43</v>
      </c>
      <c r="O251" s="67"/>
      <c r="P251" s="186">
        <f>O251*H251</f>
        <v>0</v>
      </c>
      <c r="Q251" s="186">
        <v>0.108</v>
      </c>
      <c r="R251" s="186">
        <f>Q251*H251</f>
        <v>0.108</v>
      </c>
      <c r="S251" s="186">
        <v>0</v>
      </c>
      <c r="T251" s="187">
        <f>S251*H251</f>
        <v>0</v>
      </c>
      <c r="AR251" s="19" t="s">
        <v>145</v>
      </c>
      <c r="AT251" s="19" t="s">
        <v>407</v>
      </c>
      <c r="AU251" s="19" t="s">
        <v>82</v>
      </c>
      <c r="AY251" s="19" t="s">
        <v>200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9" t="s">
        <v>80</v>
      </c>
      <c r="BK251" s="188">
        <f>ROUND(I251*H251,2)</f>
        <v>0</v>
      </c>
      <c r="BL251" s="19" t="s">
        <v>206</v>
      </c>
      <c r="BM251" s="19" t="s">
        <v>1857</v>
      </c>
    </row>
    <row r="252" s="1" customFormat="1" ht="16.5" customHeight="1">
      <c r="B252" s="176"/>
      <c r="C252" s="177" t="s">
        <v>604</v>
      </c>
      <c r="D252" s="177" t="s">
        <v>202</v>
      </c>
      <c r="E252" s="178" t="s">
        <v>786</v>
      </c>
      <c r="F252" s="179" t="s">
        <v>787</v>
      </c>
      <c r="G252" s="180" t="s">
        <v>116</v>
      </c>
      <c r="H252" s="181">
        <v>242.5</v>
      </c>
      <c r="I252" s="182"/>
      <c r="J252" s="183">
        <f>ROUND(I252*H252,2)</f>
        <v>0</v>
      </c>
      <c r="K252" s="179" t="s">
        <v>205</v>
      </c>
      <c r="L252" s="37"/>
      <c r="M252" s="184" t="s">
        <v>3</v>
      </c>
      <c r="N252" s="185" t="s">
        <v>43</v>
      </c>
      <c r="O252" s="67"/>
      <c r="P252" s="186">
        <f>O252*H252</f>
        <v>0</v>
      </c>
      <c r="Q252" s="186">
        <v>6.9999999999999994E-05</v>
      </c>
      <c r="R252" s="186">
        <f>Q252*H252</f>
        <v>0.016974999999999997</v>
      </c>
      <c r="S252" s="186">
        <v>0</v>
      </c>
      <c r="T252" s="187">
        <f>S252*H252</f>
        <v>0</v>
      </c>
      <c r="AR252" s="19" t="s">
        <v>206</v>
      </c>
      <c r="AT252" s="19" t="s">
        <v>202</v>
      </c>
      <c r="AU252" s="19" t="s">
        <v>82</v>
      </c>
      <c r="AY252" s="19" t="s">
        <v>200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9" t="s">
        <v>80</v>
      </c>
      <c r="BK252" s="188">
        <f>ROUND(I252*H252,2)</f>
        <v>0</v>
      </c>
      <c r="BL252" s="19" t="s">
        <v>206</v>
      </c>
      <c r="BM252" s="19" t="s">
        <v>1858</v>
      </c>
    </row>
    <row r="253" s="13" customFormat="1">
      <c r="B253" s="198"/>
      <c r="D253" s="190" t="s">
        <v>208</v>
      </c>
      <c r="E253" s="199" t="s">
        <v>3</v>
      </c>
      <c r="F253" s="200" t="s">
        <v>789</v>
      </c>
      <c r="H253" s="199" t="s">
        <v>3</v>
      </c>
      <c r="I253" s="201"/>
      <c r="L253" s="198"/>
      <c r="M253" s="202"/>
      <c r="N253" s="203"/>
      <c r="O253" s="203"/>
      <c r="P253" s="203"/>
      <c r="Q253" s="203"/>
      <c r="R253" s="203"/>
      <c r="S253" s="203"/>
      <c r="T253" s="204"/>
      <c r="AT253" s="199" t="s">
        <v>208</v>
      </c>
      <c r="AU253" s="199" t="s">
        <v>82</v>
      </c>
      <c r="AV253" s="13" t="s">
        <v>80</v>
      </c>
      <c r="AW253" s="13" t="s">
        <v>33</v>
      </c>
      <c r="AX253" s="13" t="s">
        <v>72</v>
      </c>
      <c r="AY253" s="199" t="s">
        <v>200</v>
      </c>
    </row>
    <row r="254" s="12" customFormat="1">
      <c r="B254" s="189"/>
      <c r="D254" s="190" t="s">
        <v>208</v>
      </c>
      <c r="E254" s="191" t="s">
        <v>3</v>
      </c>
      <c r="F254" s="192" t="s">
        <v>137</v>
      </c>
      <c r="H254" s="193">
        <v>236</v>
      </c>
      <c r="I254" s="194"/>
      <c r="L254" s="189"/>
      <c r="M254" s="195"/>
      <c r="N254" s="196"/>
      <c r="O254" s="196"/>
      <c r="P254" s="196"/>
      <c r="Q254" s="196"/>
      <c r="R254" s="196"/>
      <c r="S254" s="196"/>
      <c r="T254" s="197"/>
      <c r="AT254" s="191" t="s">
        <v>208</v>
      </c>
      <c r="AU254" s="191" t="s">
        <v>82</v>
      </c>
      <c r="AV254" s="12" t="s">
        <v>82</v>
      </c>
      <c r="AW254" s="12" t="s">
        <v>33</v>
      </c>
      <c r="AX254" s="12" t="s">
        <v>72</v>
      </c>
      <c r="AY254" s="191" t="s">
        <v>200</v>
      </c>
    </row>
    <row r="255" s="12" customFormat="1">
      <c r="B255" s="189"/>
      <c r="D255" s="190" t="s">
        <v>208</v>
      </c>
      <c r="E255" s="191" t="s">
        <v>3</v>
      </c>
      <c r="F255" s="192" t="s">
        <v>1859</v>
      </c>
      <c r="H255" s="193">
        <v>6.5</v>
      </c>
      <c r="I255" s="194"/>
      <c r="L255" s="189"/>
      <c r="M255" s="195"/>
      <c r="N255" s="196"/>
      <c r="O255" s="196"/>
      <c r="P255" s="196"/>
      <c r="Q255" s="196"/>
      <c r="R255" s="196"/>
      <c r="S255" s="196"/>
      <c r="T255" s="197"/>
      <c r="AT255" s="191" t="s">
        <v>208</v>
      </c>
      <c r="AU255" s="191" t="s">
        <v>82</v>
      </c>
      <c r="AV255" s="12" t="s">
        <v>82</v>
      </c>
      <c r="AW255" s="12" t="s">
        <v>33</v>
      </c>
      <c r="AX255" s="12" t="s">
        <v>72</v>
      </c>
      <c r="AY255" s="191" t="s">
        <v>200</v>
      </c>
    </row>
    <row r="256" s="14" customFormat="1">
      <c r="B256" s="205"/>
      <c r="D256" s="190" t="s">
        <v>208</v>
      </c>
      <c r="E256" s="206" t="s">
        <v>3</v>
      </c>
      <c r="F256" s="207" t="s">
        <v>215</v>
      </c>
      <c r="H256" s="208">
        <v>242.5</v>
      </c>
      <c r="I256" s="209"/>
      <c r="L256" s="205"/>
      <c r="M256" s="210"/>
      <c r="N256" s="211"/>
      <c r="O256" s="211"/>
      <c r="P256" s="211"/>
      <c r="Q256" s="211"/>
      <c r="R256" s="211"/>
      <c r="S256" s="211"/>
      <c r="T256" s="212"/>
      <c r="AT256" s="206" t="s">
        <v>208</v>
      </c>
      <c r="AU256" s="206" t="s">
        <v>82</v>
      </c>
      <c r="AV256" s="14" t="s">
        <v>206</v>
      </c>
      <c r="AW256" s="14" t="s">
        <v>33</v>
      </c>
      <c r="AX256" s="14" t="s">
        <v>80</v>
      </c>
      <c r="AY256" s="206" t="s">
        <v>200</v>
      </c>
    </row>
    <row r="257" s="1" customFormat="1" ht="16.5" customHeight="1">
      <c r="B257" s="176"/>
      <c r="C257" s="177" t="s">
        <v>608</v>
      </c>
      <c r="D257" s="177" t="s">
        <v>202</v>
      </c>
      <c r="E257" s="178" t="s">
        <v>791</v>
      </c>
      <c r="F257" s="179" t="s">
        <v>792</v>
      </c>
      <c r="G257" s="180" t="s">
        <v>127</v>
      </c>
      <c r="H257" s="181">
        <v>6</v>
      </c>
      <c r="I257" s="182"/>
      <c r="J257" s="183">
        <f>ROUND(I257*H257,2)</f>
        <v>0</v>
      </c>
      <c r="K257" s="179" t="s">
        <v>205</v>
      </c>
      <c r="L257" s="37"/>
      <c r="M257" s="184" t="s">
        <v>3</v>
      </c>
      <c r="N257" s="185" t="s">
        <v>43</v>
      </c>
      <c r="O257" s="67"/>
      <c r="P257" s="186">
        <f>O257*H257</f>
        <v>0</v>
      </c>
      <c r="Q257" s="186">
        <v>0.00266</v>
      </c>
      <c r="R257" s="186">
        <f>Q257*H257</f>
        <v>0.015960000000000002</v>
      </c>
      <c r="S257" s="186">
        <v>0</v>
      </c>
      <c r="T257" s="187">
        <f>S257*H257</f>
        <v>0</v>
      </c>
      <c r="AR257" s="19" t="s">
        <v>206</v>
      </c>
      <c r="AT257" s="19" t="s">
        <v>202</v>
      </c>
      <c r="AU257" s="19" t="s">
        <v>82</v>
      </c>
      <c r="AY257" s="19" t="s">
        <v>200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9" t="s">
        <v>80</v>
      </c>
      <c r="BK257" s="188">
        <f>ROUND(I257*H257,2)</f>
        <v>0</v>
      </c>
      <c r="BL257" s="19" t="s">
        <v>206</v>
      </c>
      <c r="BM257" s="19" t="s">
        <v>1860</v>
      </c>
    </row>
    <row r="258" s="11" customFormat="1" ht="22.8" customHeight="1">
      <c r="B258" s="163"/>
      <c r="D258" s="164" t="s">
        <v>71</v>
      </c>
      <c r="E258" s="174" t="s">
        <v>247</v>
      </c>
      <c r="F258" s="174" t="s">
        <v>794</v>
      </c>
      <c r="I258" s="166"/>
      <c r="J258" s="175">
        <f>BK258</f>
        <v>0</v>
      </c>
      <c r="L258" s="163"/>
      <c r="M258" s="168"/>
      <c r="N258" s="169"/>
      <c r="O258" s="169"/>
      <c r="P258" s="170">
        <f>SUM(P259:P265)</f>
        <v>0</v>
      </c>
      <c r="Q258" s="169"/>
      <c r="R258" s="170">
        <f>SUM(R259:R265)</f>
        <v>0.035150000000000001</v>
      </c>
      <c r="S258" s="169"/>
      <c r="T258" s="171">
        <f>SUM(T259:T265)</f>
        <v>0</v>
      </c>
      <c r="AR258" s="164" t="s">
        <v>80</v>
      </c>
      <c r="AT258" s="172" t="s">
        <v>71</v>
      </c>
      <c r="AU258" s="172" t="s">
        <v>80</v>
      </c>
      <c r="AY258" s="164" t="s">
        <v>200</v>
      </c>
      <c r="BK258" s="173">
        <f>SUM(BK259:BK265)</f>
        <v>0</v>
      </c>
    </row>
    <row r="259" s="1" customFormat="1" ht="16.5" customHeight="1">
      <c r="B259" s="176"/>
      <c r="C259" s="177" t="s">
        <v>612</v>
      </c>
      <c r="D259" s="177" t="s">
        <v>202</v>
      </c>
      <c r="E259" s="178" t="s">
        <v>796</v>
      </c>
      <c r="F259" s="179" t="s">
        <v>797</v>
      </c>
      <c r="G259" s="180" t="s">
        <v>116</v>
      </c>
      <c r="H259" s="181">
        <v>95</v>
      </c>
      <c r="I259" s="182"/>
      <c r="J259" s="183">
        <f>ROUND(I259*H259,2)</f>
        <v>0</v>
      </c>
      <c r="K259" s="179" t="s">
        <v>205</v>
      </c>
      <c r="L259" s="37"/>
      <c r="M259" s="184" t="s">
        <v>3</v>
      </c>
      <c r="N259" s="185" t="s">
        <v>43</v>
      </c>
      <c r="O259" s="67"/>
      <c r="P259" s="186">
        <f>O259*H259</f>
        <v>0</v>
      </c>
      <c r="Q259" s="186">
        <v>0.00036999999999999999</v>
      </c>
      <c r="R259" s="186">
        <f>Q259*H259</f>
        <v>0.035150000000000001</v>
      </c>
      <c r="S259" s="186">
        <v>0</v>
      </c>
      <c r="T259" s="187">
        <f>S259*H259</f>
        <v>0</v>
      </c>
      <c r="AR259" s="19" t="s">
        <v>206</v>
      </c>
      <c r="AT259" s="19" t="s">
        <v>202</v>
      </c>
      <c r="AU259" s="19" t="s">
        <v>82</v>
      </c>
      <c r="AY259" s="19" t="s">
        <v>200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9" t="s">
        <v>80</v>
      </c>
      <c r="BK259" s="188">
        <f>ROUND(I259*H259,2)</f>
        <v>0</v>
      </c>
      <c r="BL259" s="19" t="s">
        <v>206</v>
      </c>
      <c r="BM259" s="19" t="s">
        <v>1861</v>
      </c>
    </row>
    <row r="260" s="12" customFormat="1">
      <c r="B260" s="189"/>
      <c r="D260" s="190" t="s">
        <v>208</v>
      </c>
      <c r="E260" s="191" t="s">
        <v>3</v>
      </c>
      <c r="F260" s="192" t="s">
        <v>799</v>
      </c>
      <c r="H260" s="193">
        <v>95</v>
      </c>
      <c r="I260" s="194"/>
      <c r="L260" s="189"/>
      <c r="M260" s="195"/>
      <c r="N260" s="196"/>
      <c r="O260" s="196"/>
      <c r="P260" s="196"/>
      <c r="Q260" s="196"/>
      <c r="R260" s="196"/>
      <c r="S260" s="196"/>
      <c r="T260" s="197"/>
      <c r="AT260" s="191" t="s">
        <v>208</v>
      </c>
      <c r="AU260" s="191" t="s">
        <v>82</v>
      </c>
      <c r="AV260" s="12" t="s">
        <v>82</v>
      </c>
      <c r="AW260" s="12" t="s">
        <v>33</v>
      </c>
      <c r="AX260" s="12" t="s">
        <v>80</v>
      </c>
      <c r="AY260" s="191" t="s">
        <v>200</v>
      </c>
    </row>
    <row r="261" s="1" customFormat="1" ht="16.5" customHeight="1">
      <c r="B261" s="176"/>
      <c r="C261" s="177" t="s">
        <v>616</v>
      </c>
      <c r="D261" s="177" t="s">
        <v>202</v>
      </c>
      <c r="E261" s="178" t="s">
        <v>801</v>
      </c>
      <c r="F261" s="179" t="s">
        <v>802</v>
      </c>
      <c r="G261" s="180" t="s">
        <v>116</v>
      </c>
      <c r="H261" s="181">
        <v>95</v>
      </c>
      <c r="I261" s="182"/>
      <c r="J261" s="183">
        <f>ROUND(I261*H261,2)</f>
        <v>0</v>
      </c>
      <c r="K261" s="179" t="s">
        <v>205</v>
      </c>
      <c r="L261" s="37"/>
      <c r="M261" s="184" t="s">
        <v>3</v>
      </c>
      <c r="N261" s="185" t="s">
        <v>43</v>
      </c>
      <c r="O261" s="67"/>
      <c r="P261" s="186">
        <f>O261*H261</f>
        <v>0</v>
      </c>
      <c r="Q261" s="186">
        <v>0</v>
      </c>
      <c r="R261" s="186">
        <f>Q261*H261</f>
        <v>0</v>
      </c>
      <c r="S261" s="186">
        <v>0</v>
      </c>
      <c r="T261" s="187">
        <f>S261*H261</f>
        <v>0</v>
      </c>
      <c r="AR261" s="19" t="s">
        <v>206</v>
      </c>
      <c r="AT261" s="19" t="s">
        <v>202</v>
      </c>
      <c r="AU261" s="19" t="s">
        <v>82</v>
      </c>
      <c r="AY261" s="19" t="s">
        <v>200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9" t="s">
        <v>80</v>
      </c>
      <c r="BK261" s="188">
        <f>ROUND(I261*H261,2)</f>
        <v>0</v>
      </c>
      <c r="BL261" s="19" t="s">
        <v>206</v>
      </c>
      <c r="BM261" s="19" t="s">
        <v>1862</v>
      </c>
    </row>
    <row r="262" s="12" customFormat="1">
      <c r="B262" s="189"/>
      <c r="D262" s="190" t="s">
        <v>208</v>
      </c>
      <c r="E262" s="191" t="s">
        <v>3</v>
      </c>
      <c r="F262" s="192" t="s">
        <v>1863</v>
      </c>
      <c r="H262" s="193">
        <v>47.5</v>
      </c>
      <c r="I262" s="194"/>
      <c r="L262" s="189"/>
      <c r="M262" s="195"/>
      <c r="N262" s="196"/>
      <c r="O262" s="196"/>
      <c r="P262" s="196"/>
      <c r="Q262" s="196"/>
      <c r="R262" s="196"/>
      <c r="S262" s="196"/>
      <c r="T262" s="197"/>
      <c r="AT262" s="191" t="s">
        <v>208</v>
      </c>
      <c r="AU262" s="191" t="s">
        <v>82</v>
      </c>
      <c r="AV262" s="12" t="s">
        <v>82</v>
      </c>
      <c r="AW262" s="12" t="s">
        <v>33</v>
      </c>
      <c r="AX262" s="12" t="s">
        <v>72</v>
      </c>
      <c r="AY262" s="191" t="s">
        <v>200</v>
      </c>
    </row>
    <row r="263" s="15" customFormat="1">
      <c r="B263" s="225"/>
      <c r="D263" s="190" t="s">
        <v>208</v>
      </c>
      <c r="E263" s="226" t="s">
        <v>114</v>
      </c>
      <c r="F263" s="227" t="s">
        <v>805</v>
      </c>
      <c r="H263" s="228">
        <v>47.5</v>
      </c>
      <c r="I263" s="229"/>
      <c r="L263" s="225"/>
      <c r="M263" s="230"/>
      <c r="N263" s="231"/>
      <c r="O263" s="231"/>
      <c r="P263" s="231"/>
      <c r="Q263" s="231"/>
      <c r="R263" s="231"/>
      <c r="S263" s="231"/>
      <c r="T263" s="232"/>
      <c r="AT263" s="226" t="s">
        <v>208</v>
      </c>
      <c r="AU263" s="226" t="s">
        <v>82</v>
      </c>
      <c r="AV263" s="15" t="s">
        <v>216</v>
      </c>
      <c r="AW263" s="15" t="s">
        <v>33</v>
      </c>
      <c r="AX263" s="15" t="s">
        <v>72</v>
      </c>
      <c r="AY263" s="226" t="s">
        <v>200</v>
      </c>
    </row>
    <row r="264" s="12" customFormat="1">
      <c r="B264" s="189"/>
      <c r="D264" s="190" t="s">
        <v>208</v>
      </c>
      <c r="E264" s="191" t="s">
        <v>3</v>
      </c>
      <c r="F264" s="192" t="s">
        <v>799</v>
      </c>
      <c r="H264" s="193">
        <v>95</v>
      </c>
      <c r="I264" s="194"/>
      <c r="L264" s="189"/>
      <c r="M264" s="195"/>
      <c r="N264" s="196"/>
      <c r="O264" s="196"/>
      <c r="P264" s="196"/>
      <c r="Q264" s="196"/>
      <c r="R264" s="196"/>
      <c r="S264" s="196"/>
      <c r="T264" s="197"/>
      <c r="AT264" s="191" t="s">
        <v>208</v>
      </c>
      <c r="AU264" s="191" t="s">
        <v>82</v>
      </c>
      <c r="AV264" s="12" t="s">
        <v>82</v>
      </c>
      <c r="AW264" s="12" t="s">
        <v>33</v>
      </c>
      <c r="AX264" s="12" t="s">
        <v>80</v>
      </c>
      <c r="AY264" s="191" t="s">
        <v>200</v>
      </c>
    </row>
    <row r="265" s="1" customFormat="1" ht="16.5" customHeight="1">
      <c r="B265" s="176"/>
      <c r="C265" s="177" t="s">
        <v>620</v>
      </c>
      <c r="D265" s="177" t="s">
        <v>202</v>
      </c>
      <c r="E265" s="178" t="s">
        <v>818</v>
      </c>
      <c r="F265" s="179" t="s">
        <v>819</v>
      </c>
      <c r="G265" s="180" t="s">
        <v>116</v>
      </c>
      <c r="H265" s="181">
        <v>95</v>
      </c>
      <c r="I265" s="182"/>
      <c r="J265" s="183">
        <f>ROUND(I265*H265,2)</f>
        <v>0</v>
      </c>
      <c r="K265" s="179" t="s">
        <v>205</v>
      </c>
      <c r="L265" s="37"/>
      <c r="M265" s="184" t="s">
        <v>3</v>
      </c>
      <c r="N265" s="185" t="s">
        <v>43</v>
      </c>
      <c r="O265" s="67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AR265" s="19" t="s">
        <v>206</v>
      </c>
      <c r="AT265" s="19" t="s">
        <v>202</v>
      </c>
      <c r="AU265" s="19" t="s">
        <v>82</v>
      </c>
      <c r="AY265" s="19" t="s">
        <v>200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19" t="s">
        <v>80</v>
      </c>
      <c r="BK265" s="188">
        <f>ROUND(I265*H265,2)</f>
        <v>0</v>
      </c>
      <c r="BL265" s="19" t="s">
        <v>206</v>
      </c>
      <c r="BM265" s="19" t="s">
        <v>1864</v>
      </c>
    </row>
    <row r="266" s="11" customFormat="1" ht="22.8" customHeight="1">
      <c r="B266" s="163"/>
      <c r="D266" s="164" t="s">
        <v>71</v>
      </c>
      <c r="E266" s="174" t="s">
        <v>825</v>
      </c>
      <c r="F266" s="174" t="s">
        <v>826</v>
      </c>
      <c r="I266" s="166"/>
      <c r="J266" s="175">
        <f>BK266</f>
        <v>0</v>
      </c>
      <c r="L266" s="163"/>
      <c r="M266" s="168"/>
      <c r="N266" s="169"/>
      <c r="O266" s="169"/>
      <c r="P266" s="170">
        <f>SUM(P267:P276)</f>
        <v>0</v>
      </c>
      <c r="Q266" s="169"/>
      <c r="R266" s="170">
        <f>SUM(R267:R276)</f>
        <v>0</v>
      </c>
      <c r="S266" s="169"/>
      <c r="T266" s="171">
        <f>SUM(T267:T276)</f>
        <v>0</v>
      </c>
      <c r="AR266" s="164" t="s">
        <v>80</v>
      </c>
      <c r="AT266" s="172" t="s">
        <v>71</v>
      </c>
      <c r="AU266" s="172" t="s">
        <v>80</v>
      </c>
      <c r="AY266" s="164" t="s">
        <v>200</v>
      </c>
      <c r="BK266" s="173">
        <f>SUM(BK267:BK276)</f>
        <v>0</v>
      </c>
    </row>
    <row r="267" s="1" customFormat="1" ht="16.5" customHeight="1">
      <c r="B267" s="176"/>
      <c r="C267" s="177" t="s">
        <v>624</v>
      </c>
      <c r="D267" s="177" t="s">
        <v>202</v>
      </c>
      <c r="E267" s="178" t="s">
        <v>828</v>
      </c>
      <c r="F267" s="179" t="s">
        <v>829</v>
      </c>
      <c r="G267" s="180" t="s">
        <v>384</v>
      </c>
      <c r="H267" s="181">
        <v>50.646000000000001</v>
      </c>
      <c r="I267" s="182"/>
      <c r="J267" s="183">
        <f>ROUND(I267*H267,2)</f>
        <v>0</v>
      </c>
      <c r="K267" s="179" t="s">
        <v>3</v>
      </c>
      <c r="L267" s="37"/>
      <c r="M267" s="184" t="s">
        <v>3</v>
      </c>
      <c r="N267" s="185" t="s">
        <v>43</v>
      </c>
      <c r="O267" s="67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AR267" s="19" t="s">
        <v>206</v>
      </c>
      <c r="AT267" s="19" t="s">
        <v>202</v>
      </c>
      <c r="AU267" s="19" t="s">
        <v>82</v>
      </c>
      <c r="AY267" s="19" t="s">
        <v>200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9" t="s">
        <v>80</v>
      </c>
      <c r="BK267" s="188">
        <f>ROUND(I267*H267,2)</f>
        <v>0</v>
      </c>
      <c r="BL267" s="19" t="s">
        <v>206</v>
      </c>
      <c r="BM267" s="19" t="s">
        <v>1865</v>
      </c>
    </row>
    <row r="268" s="12" customFormat="1">
      <c r="B268" s="189"/>
      <c r="D268" s="190" t="s">
        <v>208</v>
      </c>
      <c r="E268" s="191" t="s">
        <v>3</v>
      </c>
      <c r="F268" s="192" t="s">
        <v>1866</v>
      </c>
      <c r="H268" s="193">
        <v>50.646000000000001</v>
      </c>
      <c r="I268" s="194"/>
      <c r="L268" s="189"/>
      <c r="M268" s="195"/>
      <c r="N268" s="196"/>
      <c r="O268" s="196"/>
      <c r="P268" s="196"/>
      <c r="Q268" s="196"/>
      <c r="R268" s="196"/>
      <c r="S268" s="196"/>
      <c r="T268" s="197"/>
      <c r="AT268" s="191" t="s">
        <v>208</v>
      </c>
      <c r="AU268" s="191" t="s">
        <v>82</v>
      </c>
      <c r="AV268" s="12" t="s">
        <v>82</v>
      </c>
      <c r="AW268" s="12" t="s">
        <v>33</v>
      </c>
      <c r="AX268" s="12" t="s">
        <v>80</v>
      </c>
      <c r="AY268" s="191" t="s">
        <v>200</v>
      </c>
    </row>
    <row r="269" s="1" customFormat="1" ht="16.5" customHeight="1">
      <c r="B269" s="176"/>
      <c r="C269" s="177" t="s">
        <v>628</v>
      </c>
      <c r="D269" s="177" t="s">
        <v>202</v>
      </c>
      <c r="E269" s="178" t="s">
        <v>832</v>
      </c>
      <c r="F269" s="179" t="s">
        <v>833</v>
      </c>
      <c r="G269" s="180" t="s">
        <v>384</v>
      </c>
      <c r="H269" s="181">
        <v>6.8369999999999997</v>
      </c>
      <c r="I269" s="182"/>
      <c r="J269" s="183">
        <f>ROUND(I269*H269,2)</f>
        <v>0</v>
      </c>
      <c r="K269" s="179" t="s">
        <v>3</v>
      </c>
      <c r="L269" s="37"/>
      <c r="M269" s="184" t="s">
        <v>3</v>
      </c>
      <c r="N269" s="185" t="s">
        <v>43</v>
      </c>
      <c r="O269" s="67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AR269" s="19" t="s">
        <v>206</v>
      </c>
      <c r="AT269" s="19" t="s">
        <v>202</v>
      </c>
      <c r="AU269" s="19" t="s">
        <v>82</v>
      </c>
      <c r="AY269" s="19" t="s">
        <v>200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9" t="s">
        <v>80</v>
      </c>
      <c r="BK269" s="188">
        <f>ROUND(I269*H269,2)</f>
        <v>0</v>
      </c>
      <c r="BL269" s="19" t="s">
        <v>206</v>
      </c>
      <c r="BM269" s="19" t="s">
        <v>1867</v>
      </c>
    </row>
    <row r="270" s="12" customFormat="1">
      <c r="B270" s="189"/>
      <c r="D270" s="190" t="s">
        <v>208</v>
      </c>
      <c r="E270" s="191" t="s">
        <v>3</v>
      </c>
      <c r="F270" s="192" t="s">
        <v>1868</v>
      </c>
      <c r="H270" s="193">
        <v>6.8369999999999997</v>
      </c>
      <c r="I270" s="194"/>
      <c r="L270" s="189"/>
      <c r="M270" s="195"/>
      <c r="N270" s="196"/>
      <c r="O270" s="196"/>
      <c r="P270" s="196"/>
      <c r="Q270" s="196"/>
      <c r="R270" s="196"/>
      <c r="S270" s="196"/>
      <c r="T270" s="197"/>
      <c r="AT270" s="191" t="s">
        <v>208</v>
      </c>
      <c r="AU270" s="191" t="s">
        <v>82</v>
      </c>
      <c r="AV270" s="12" t="s">
        <v>82</v>
      </c>
      <c r="AW270" s="12" t="s">
        <v>33</v>
      </c>
      <c r="AX270" s="12" t="s">
        <v>80</v>
      </c>
      <c r="AY270" s="191" t="s">
        <v>200</v>
      </c>
    </row>
    <row r="271" s="1" customFormat="1" ht="22.5" customHeight="1">
      <c r="B271" s="176"/>
      <c r="C271" s="177" t="s">
        <v>632</v>
      </c>
      <c r="D271" s="177" t="s">
        <v>202</v>
      </c>
      <c r="E271" s="178" t="s">
        <v>837</v>
      </c>
      <c r="F271" s="179" t="s">
        <v>838</v>
      </c>
      <c r="G271" s="180" t="s">
        <v>384</v>
      </c>
      <c r="H271" s="181">
        <v>1.716</v>
      </c>
      <c r="I271" s="182"/>
      <c r="J271" s="183">
        <f>ROUND(I271*H271,2)</f>
        <v>0</v>
      </c>
      <c r="K271" s="179" t="s">
        <v>205</v>
      </c>
      <c r="L271" s="37"/>
      <c r="M271" s="184" t="s">
        <v>3</v>
      </c>
      <c r="N271" s="185" t="s">
        <v>43</v>
      </c>
      <c r="O271" s="67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AR271" s="19" t="s">
        <v>206</v>
      </c>
      <c r="AT271" s="19" t="s">
        <v>202</v>
      </c>
      <c r="AU271" s="19" t="s">
        <v>82</v>
      </c>
      <c r="AY271" s="19" t="s">
        <v>200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9" t="s">
        <v>80</v>
      </c>
      <c r="BK271" s="188">
        <f>ROUND(I271*H271,2)</f>
        <v>0</v>
      </c>
      <c r="BL271" s="19" t="s">
        <v>206</v>
      </c>
      <c r="BM271" s="19" t="s">
        <v>1869</v>
      </c>
    </row>
    <row r="272" s="12" customFormat="1">
      <c r="B272" s="189"/>
      <c r="D272" s="190" t="s">
        <v>208</v>
      </c>
      <c r="E272" s="191" t="s">
        <v>3</v>
      </c>
      <c r="F272" s="192" t="s">
        <v>1870</v>
      </c>
      <c r="H272" s="193">
        <v>1.716</v>
      </c>
      <c r="I272" s="194"/>
      <c r="L272" s="189"/>
      <c r="M272" s="195"/>
      <c r="N272" s="196"/>
      <c r="O272" s="196"/>
      <c r="P272" s="196"/>
      <c r="Q272" s="196"/>
      <c r="R272" s="196"/>
      <c r="S272" s="196"/>
      <c r="T272" s="197"/>
      <c r="AT272" s="191" t="s">
        <v>208</v>
      </c>
      <c r="AU272" s="191" t="s">
        <v>82</v>
      </c>
      <c r="AV272" s="12" t="s">
        <v>82</v>
      </c>
      <c r="AW272" s="12" t="s">
        <v>33</v>
      </c>
      <c r="AX272" s="12" t="s">
        <v>80</v>
      </c>
      <c r="AY272" s="191" t="s">
        <v>200</v>
      </c>
    </row>
    <row r="273" s="1" customFormat="1" ht="22.5" customHeight="1">
      <c r="B273" s="176"/>
      <c r="C273" s="177" t="s">
        <v>637</v>
      </c>
      <c r="D273" s="177" t="s">
        <v>202</v>
      </c>
      <c r="E273" s="178" t="s">
        <v>841</v>
      </c>
      <c r="F273" s="179" t="s">
        <v>842</v>
      </c>
      <c r="G273" s="180" t="s">
        <v>384</v>
      </c>
      <c r="H273" s="181">
        <v>15.457000000000001</v>
      </c>
      <c r="I273" s="182"/>
      <c r="J273" s="183">
        <f>ROUND(I273*H273,2)</f>
        <v>0</v>
      </c>
      <c r="K273" s="179" t="s">
        <v>205</v>
      </c>
      <c r="L273" s="37"/>
      <c r="M273" s="184" t="s">
        <v>3</v>
      </c>
      <c r="N273" s="185" t="s">
        <v>43</v>
      </c>
      <c r="O273" s="67"/>
      <c r="P273" s="186">
        <f>O273*H273</f>
        <v>0</v>
      </c>
      <c r="Q273" s="186">
        <v>0</v>
      </c>
      <c r="R273" s="186">
        <f>Q273*H273</f>
        <v>0</v>
      </c>
      <c r="S273" s="186">
        <v>0</v>
      </c>
      <c r="T273" s="187">
        <f>S273*H273</f>
        <v>0</v>
      </c>
      <c r="AR273" s="19" t="s">
        <v>206</v>
      </c>
      <c r="AT273" s="19" t="s">
        <v>202</v>
      </c>
      <c r="AU273" s="19" t="s">
        <v>82</v>
      </c>
      <c r="AY273" s="19" t="s">
        <v>200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19" t="s">
        <v>80</v>
      </c>
      <c r="BK273" s="188">
        <f>ROUND(I273*H273,2)</f>
        <v>0</v>
      </c>
      <c r="BL273" s="19" t="s">
        <v>206</v>
      </c>
      <c r="BM273" s="19" t="s">
        <v>1871</v>
      </c>
    </row>
    <row r="274" s="12" customFormat="1">
      <c r="B274" s="189"/>
      <c r="D274" s="190" t="s">
        <v>208</v>
      </c>
      <c r="E274" s="191" t="s">
        <v>3</v>
      </c>
      <c r="F274" s="192" t="s">
        <v>1872</v>
      </c>
      <c r="H274" s="193">
        <v>15.457000000000001</v>
      </c>
      <c r="I274" s="194"/>
      <c r="L274" s="189"/>
      <c r="M274" s="195"/>
      <c r="N274" s="196"/>
      <c r="O274" s="196"/>
      <c r="P274" s="196"/>
      <c r="Q274" s="196"/>
      <c r="R274" s="196"/>
      <c r="S274" s="196"/>
      <c r="T274" s="197"/>
      <c r="AT274" s="191" t="s">
        <v>208</v>
      </c>
      <c r="AU274" s="191" t="s">
        <v>82</v>
      </c>
      <c r="AV274" s="12" t="s">
        <v>82</v>
      </c>
      <c r="AW274" s="12" t="s">
        <v>33</v>
      </c>
      <c r="AX274" s="12" t="s">
        <v>80</v>
      </c>
      <c r="AY274" s="191" t="s">
        <v>200</v>
      </c>
    </row>
    <row r="275" s="1" customFormat="1" ht="22.5" customHeight="1">
      <c r="B275" s="176"/>
      <c r="C275" s="177" t="s">
        <v>641</v>
      </c>
      <c r="D275" s="177" t="s">
        <v>202</v>
      </c>
      <c r="E275" s="178" t="s">
        <v>846</v>
      </c>
      <c r="F275" s="179" t="s">
        <v>383</v>
      </c>
      <c r="G275" s="180" t="s">
        <v>384</v>
      </c>
      <c r="H275" s="181">
        <v>40.310000000000002</v>
      </c>
      <c r="I275" s="182"/>
      <c r="J275" s="183">
        <f>ROUND(I275*H275,2)</f>
        <v>0</v>
      </c>
      <c r="K275" s="179" t="s">
        <v>205</v>
      </c>
      <c r="L275" s="37"/>
      <c r="M275" s="184" t="s">
        <v>3</v>
      </c>
      <c r="N275" s="185" t="s">
        <v>43</v>
      </c>
      <c r="O275" s="67"/>
      <c r="P275" s="186">
        <f>O275*H275</f>
        <v>0</v>
      </c>
      <c r="Q275" s="186">
        <v>0</v>
      </c>
      <c r="R275" s="186">
        <f>Q275*H275</f>
        <v>0</v>
      </c>
      <c r="S275" s="186">
        <v>0</v>
      </c>
      <c r="T275" s="187">
        <f>S275*H275</f>
        <v>0</v>
      </c>
      <c r="AR275" s="19" t="s">
        <v>206</v>
      </c>
      <c r="AT275" s="19" t="s">
        <v>202</v>
      </c>
      <c r="AU275" s="19" t="s">
        <v>82</v>
      </c>
      <c r="AY275" s="19" t="s">
        <v>200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9" t="s">
        <v>80</v>
      </c>
      <c r="BK275" s="188">
        <f>ROUND(I275*H275,2)</f>
        <v>0</v>
      </c>
      <c r="BL275" s="19" t="s">
        <v>206</v>
      </c>
      <c r="BM275" s="19" t="s">
        <v>1873</v>
      </c>
    </row>
    <row r="276" s="12" customFormat="1">
      <c r="B276" s="189"/>
      <c r="D276" s="190" t="s">
        <v>208</v>
      </c>
      <c r="E276" s="191" t="s">
        <v>3</v>
      </c>
      <c r="F276" s="192" t="s">
        <v>1874</v>
      </c>
      <c r="H276" s="193">
        <v>40.310000000000002</v>
      </c>
      <c r="I276" s="194"/>
      <c r="L276" s="189"/>
      <c r="M276" s="195"/>
      <c r="N276" s="196"/>
      <c r="O276" s="196"/>
      <c r="P276" s="196"/>
      <c r="Q276" s="196"/>
      <c r="R276" s="196"/>
      <c r="S276" s="196"/>
      <c r="T276" s="197"/>
      <c r="AT276" s="191" t="s">
        <v>208</v>
      </c>
      <c r="AU276" s="191" t="s">
        <v>82</v>
      </c>
      <c r="AV276" s="12" t="s">
        <v>82</v>
      </c>
      <c r="AW276" s="12" t="s">
        <v>33</v>
      </c>
      <c r="AX276" s="12" t="s">
        <v>80</v>
      </c>
      <c r="AY276" s="191" t="s">
        <v>200</v>
      </c>
    </row>
    <row r="277" s="11" customFormat="1" ht="22.8" customHeight="1">
      <c r="B277" s="163"/>
      <c r="D277" s="164" t="s">
        <v>71</v>
      </c>
      <c r="E277" s="174" t="s">
        <v>849</v>
      </c>
      <c r="F277" s="174" t="s">
        <v>850</v>
      </c>
      <c r="I277" s="166"/>
      <c r="J277" s="175">
        <f>BK277</f>
        <v>0</v>
      </c>
      <c r="L277" s="163"/>
      <c r="M277" s="168"/>
      <c r="N277" s="169"/>
      <c r="O277" s="169"/>
      <c r="P277" s="170">
        <f>P278</f>
        <v>0</v>
      </c>
      <c r="Q277" s="169"/>
      <c r="R277" s="170">
        <f>R278</f>
        <v>0</v>
      </c>
      <c r="S277" s="169"/>
      <c r="T277" s="171">
        <f>T278</f>
        <v>0</v>
      </c>
      <c r="AR277" s="164" t="s">
        <v>80</v>
      </c>
      <c r="AT277" s="172" t="s">
        <v>71</v>
      </c>
      <c r="AU277" s="172" t="s">
        <v>80</v>
      </c>
      <c r="AY277" s="164" t="s">
        <v>200</v>
      </c>
      <c r="BK277" s="173">
        <f>BK278</f>
        <v>0</v>
      </c>
    </row>
    <row r="278" s="1" customFormat="1" ht="22.5" customHeight="1">
      <c r="B278" s="176"/>
      <c r="C278" s="177" t="s">
        <v>128</v>
      </c>
      <c r="D278" s="177" t="s">
        <v>202</v>
      </c>
      <c r="E278" s="178" t="s">
        <v>852</v>
      </c>
      <c r="F278" s="179" t="s">
        <v>853</v>
      </c>
      <c r="G278" s="180" t="s">
        <v>384</v>
      </c>
      <c r="H278" s="181">
        <v>74.072000000000003</v>
      </c>
      <c r="I278" s="182"/>
      <c r="J278" s="183">
        <f>ROUND(I278*H278,2)</f>
        <v>0</v>
      </c>
      <c r="K278" s="179" t="s">
        <v>205</v>
      </c>
      <c r="L278" s="37"/>
      <c r="M278" s="184" t="s">
        <v>3</v>
      </c>
      <c r="N278" s="185" t="s">
        <v>43</v>
      </c>
      <c r="O278" s="67"/>
      <c r="P278" s="186">
        <f>O278*H278</f>
        <v>0</v>
      </c>
      <c r="Q278" s="186">
        <v>0</v>
      </c>
      <c r="R278" s="186">
        <f>Q278*H278</f>
        <v>0</v>
      </c>
      <c r="S278" s="186">
        <v>0</v>
      </c>
      <c r="T278" s="187">
        <f>S278*H278</f>
        <v>0</v>
      </c>
      <c r="AR278" s="19" t="s">
        <v>206</v>
      </c>
      <c r="AT278" s="19" t="s">
        <v>202</v>
      </c>
      <c r="AU278" s="19" t="s">
        <v>82</v>
      </c>
      <c r="AY278" s="19" t="s">
        <v>200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9" t="s">
        <v>80</v>
      </c>
      <c r="BK278" s="188">
        <f>ROUND(I278*H278,2)</f>
        <v>0</v>
      </c>
      <c r="BL278" s="19" t="s">
        <v>206</v>
      </c>
      <c r="BM278" s="19" t="s">
        <v>1875</v>
      </c>
    </row>
    <row r="279" s="11" customFormat="1" ht="25.92" customHeight="1">
      <c r="B279" s="163"/>
      <c r="D279" s="164" t="s">
        <v>71</v>
      </c>
      <c r="E279" s="165" t="s">
        <v>407</v>
      </c>
      <c r="F279" s="165" t="s">
        <v>855</v>
      </c>
      <c r="I279" s="166"/>
      <c r="J279" s="167">
        <f>BK279</f>
        <v>0</v>
      </c>
      <c r="L279" s="163"/>
      <c r="M279" s="168"/>
      <c r="N279" s="169"/>
      <c r="O279" s="169"/>
      <c r="P279" s="170">
        <f>P280</f>
        <v>0</v>
      </c>
      <c r="Q279" s="169"/>
      <c r="R279" s="170">
        <f>R280</f>
        <v>6.1097399999999995</v>
      </c>
      <c r="S279" s="169"/>
      <c r="T279" s="171">
        <f>T280</f>
        <v>0</v>
      </c>
      <c r="AR279" s="164" t="s">
        <v>216</v>
      </c>
      <c r="AT279" s="172" t="s">
        <v>71</v>
      </c>
      <c r="AU279" s="172" t="s">
        <v>72</v>
      </c>
      <c r="AY279" s="164" t="s">
        <v>200</v>
      </c>
      <c r="BK279" s="173">
        <f>BK280</f>
        <v>0</v>
      </c>
    </row>
    <row r="280" s="11" customFormat="1" ht="22.8" customHeight="1">
      <c r="B280" s="163"/>
      <c r="D280" s="164" t="s">
        <v>71</v>
      </c>
      <c r="E280" s="174" t="s">
        <v>856</v>
      </c>
      <c r="F280" s="174" t="s">
        <v>857</v>
      </c>
      <c r="I280" s="166"/>
      <c r="J280" s="175">
        <f>BK280</f>
        <v>0</v>
      </c>
      <c r="L280" s="163"/>
      <c r="M280" s="168"/>
      <c r="N280" s="169"/>
      <c r="O280" s="169"/>
      <c r="P280" s="170">
        <f>SUM(P281:P285)</f>
        <v>0</v>
      </c>
      <c r="Q280" s="169"/>
      <c r="R280" s="170">
        <f>SUM(R281:R285)</f>
        <v>6.1097399999999995</v>
      </c>
      <c r="S280" s="169"/>
      <c r="T280" s="171">
        <f>SUM(T281:T285)</f>
        <v>0</v>
      </c>
      <c r="AR280" s="164" t="s">
        <v>216</v>
      </c>
      <c r="AT280" s="172" t="s">
        <v>71</v>
      </c>
      <c r="AU280" s="172" t="s">
        <v>80</v>
      </c>
      <c r="AY280" s="164" t="s">
        <v>200</v>
      </c>
      <c r="BK280" s="173">
        <f>SUM(BK281:BK285)</f>
        <v>0</v>
      </c>
    </row>
    <row r="281" s="1" customFormat="1" ht="16.5" customHeight="1">
      <c r="B281" s="176"/>
      <c r="C281" s="177" t="s">
        <v>648</v>
      </c>
      <c r="D281" s="177" t="s">
        <v>202</v>
      </c>
      <c r="E281" s="178" t="s">
        <v>859</v>
      </c>
      <c r="F281" s="179" t="s">
        <v>860</v>
      </c>
      <c r="G281" s="180" t="s">
        <v>116</v>
      </c>
      <c r="H281" s="181">
        <v>45.5</v>
      </c>
      <c r="I281" s="182"/>
      <c r="J281" s="183">
        <f>ROUND(I281*H281,2)</f>
        <v>0</v>
      </c>
      <c r="K281" s="179" t="s">
        <v>205</v>
      </c>
      <c r="L281" s="37"/>
      <c r="M281" s="184" t="s">
        <v>3</v>
      </c>
      <c r="N281" s="185" t="s">
        <v>43</v>
      </c>
      <c r="O281" s="67"/>
      <c r="P281" s="186">
        <f>O281*H281</f>
        <v>0</v>
      </c>
      <c r="Q281" s="186">
        <v>0.0054799999999999996</v>
      </c>
      <c r="R281" s="186">
        <f>Q281*H281</f>
        <v>0.24933999999999998</v>
      </c>
      <c r="S281" s="186">
        <v>0</v>
      </c>
      <c r="T281" s="187">
        <f>S281*H281</f>
        <v>0</v>
      </c>
      <c r="AR281" s="19" t="s">
        <v>567</v>
      </c>
      <c r="AT281" s="19" t="s">
        <v>202</v>
      </c>
      <c r="AU281" s="19" t="s">
        <v>82</v>
      </c>
      <c r="AY281" s="19" t="s">
        <v>200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9" t="s">
        <v>80</v>
      </c>
      <c r="BK281" s="188">
        <f>ROUND(I281*H281,2)</f>
        <v>0</v>
      </c>
      <c r="BL281" s="19" t="s">
        <v>567</v>
      </c>
      <c r="BM281" s="19" t="s">
        <v>1876</v>
      </c>
    </row>
    <row r="282" s="12" customFormat="1">
      <c r="B282" s="189"/>
      <c r="D282" s="190" t="s">
        <v>208</v>
      </c>
      <c r="E282" s="191" t="s">
        <v>3</v>
      </c>
      <c r="F282" s="192" t="s">
        <v>164</v>
      </c>
      <c r="H282" s="193">
        <v>45.5</v>
      </c>
      <c r="I282" s="194"/>
      <c r="L282" s="189"/>
      <c r="M282" s="195"/>
      <c r="N282" s="196"/>
      <c r="O282" s="196"/>
      <c r="P282" s="196"/>
      <c r="Q282" s="196"/>
      <c r="R282" s="196"/>
      <c r="S282" s="196"/>
      <c r="T282" s="197"/>
      <c r="AT282" s="191" t="s">
        <v>208</v>
      </c>
      <c r="AU282" s="191" t="s">
        <v>82</v>
      </c>
      <c r="AV282" s="12" t="s">
        <v>82</v>
      </c>
      <c r="AW282" s="12" t="s">
        <v>33</v>
      </c>
      <c r="AX282" s="12" t="s">
        <v>80</v>
      </c>
      <c r="AY282" s="191" t="s">
        <v>200</v>
      </c>
    </row>
    <row r="283" s="1" customFormat="1" ht="16.5" customHeight="1">
      <c r="B283" s="176"/>
      <c r="C283" s="177" t="s">
        <v>652</v>
      </c>
      <c r="D283" s="177" t="s">
        <v>202</v>
      </c>
      <c r="E283" s="178" t="s">
        <v>863</v>
      </c>
      <c r="F283" s="179" t="s">
        <v>864</v>
      </c>
      <c r="G283" s="180" t="s">
        <v>116</v>
      </c>
      <c r="H283" s="181">
        <v>45.5</v>
      </c>
      <c r="I283" s="182"/>
      <c r="J283" s="183">
        <f>ROUND(I283*H283,2)</f>
        <v>0</v>
      </c>
      <c r="K283" s="179" t="s">
        <v>205</v>
      </c>
      <c r="L283" s="37"/>
      <c r="M283" s="184" t="s">
        <v>3</v>
      </c>
      <c r="N283" s="185" t="s">
        <v>43</v>
      </c>
      <c r="O283" s="67"/>
      <c r="P283" s="186">
        <f>O283*H283</f>
        <v>0</v>
      </c>
      <c r="Q283" s="186">
        <v>0.0010300000000000001</v>
      </c>
      <c r="R283" s="186">
        <f>Q283*H283</f>
        <v>0.046865000000000004</v>
      </c>
      <c r="S283" s="186">
        <v>0</v>
      </c>
      <c r="T283" s="187">
        <f>S283*H283</f>
        <v>0</v>
      </c>
      <c r="AR283" s="19" t="s">
        <v>567</v>
      </c>
      <c r="AT283" s="19" t="s">
        <v>202</v>
      </c>
      <c r="AU283" s="19" t="s">
        <v>82</v>
      </c>
      <c r="AY283" s="19" t="s">
        <v>200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9" t="s">
        <v>80</v>
      </c>
      <c r="BK283" s="188">
        <f>ROUND(I283*H283,2)</f>
        <v>0</v>
      </c>
      <c r="BL283" s="19" t="s">
        <v>567</v>
      </c>
      <c r="BM283" s="19" t="s">
        <v>1877</v>
      </c>
    </row>
    <row r="284" s="12" customFormat="1">
      <c r="B284" s="189"/>
      <c r="D284" s="190" t="s">
        <v>208</v>
      </c>
      <c r="E284" s="191" t="s">
        <v>3</v>
      </c>
      <c r="F284" s="192" t="s">
        <v>164</v>
      </c>
      <c r="H284" s="193">
        <v>45.5</v>
      </c>
      <c r="I284" s="194"/>
      <c r="L284" s="189"/>
      <c r="M284" s="195"/>
      <c r="N284" s="196"/>
      <c r="O284" s="196"/>
      <c r="P284" s="196"/>
      <c r="Q284" s="196"/>
      <c r="R284" s="196"/>
      <c r="S284" s="196"/>
      <c r="T284" s="197"/>
      <c r="AT284" s="191" t="s">
        <v>208</v>
      </c>
      <c r="AU284" s="191" t="s">
        <v>82</v>
      </c>
      <c r="AV284" s="12" t="s">
        <v>82</v>
      </c>
      <c r="AW284" s="12" t="s">
        <v>33</v>
      </c>
      <c r="AX284" s="12" t="s">
        <v>80</v>
      </c>
      <c r="AY284" s="191" t="s">
        <v>200</v>
      </c>
    </row>
    <row r="285" s="1" customFormat="1" ht="16.5" customHeight="1">
      <c r="B285" s="176"/>
      <c r="C285" s="213" t="s">
        <v>657</v>
      </c>
      <c r="D285" s="213" t="s">
        <v>407</v>
      </c>
      <c r="E285" s="214" t="s">
        <v>867</v>
      </c>
      <c r="F285" s="215" t="s">
        <v>868</v>
      </c>
      <c r="G285" s="216" t="s">
        <v>116</v>
      </c>
      <c r="H285" s="217">
        <v>45.5</v>
      </c>
      <c r="I285" s="218"/>
      <c r="J285" s="219">
        <f>ROUND(I285*H285,2)</f>
        <v>0</v>
      </c>
      <c r="K285" s="215" t="s">
        <v>205</v>
      </c>
      <c r="L285" s="220"/>
      <c r="M285" s="233" t="s">
        <v>3</v>
      </c>
      <c r="N285" s="234" t="s">
        <v>43</v>
      </c>
      <c r="O285" s="235"/>
      <c r="P285" s="236">
        <f>O285*H285</f>
        <v>0</v>
      </c>
      <c r="Q285" s="236">
        <v>0.12777</v>
      </c>
      <c r="R285" s="236">
        <f>Q285*H285</f>
        <v>5.8135349999999999</v>
      </c>
      <c r="S285" s="236">
        <v>0</v>
      </c>
      <c r="T285" s="237">
        <f>S285*H285</f>
        <v>0</v>
      </c>
      <c r="AR285" s="19" t="s">
        <v>869</v>
      </c>
      <c r="AT285" s="19" t="s">
        <v>407</v>
      </c>
      <c r="AU285" s="19" t="s">
        <v>82</v>
      </c>
      <c r="AY285" s="19" t="s">
        <v>200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9" t="s">
        <v>80</v>
      </c>
      <c r="BK285" s="188">
        <f>ROUND(I285*H285,2)</f>
        <v>0</v>
      </c>
      <c r="BL285" s="19" t="s">
        <v>869</v>
      </c>
      <c r="BM285" s="19" t="s">
        <v>1878</v>
      </c>
    </row>
    <row r="286" s="1" customFormat="1" ht="6.96" customHeight="1">
      <c r="B286" s="52"/>
      <c r="C286" s="53"/>
      <c r="D286" s="53"/>
      <c r="E286" s="53"/>
      <c r="F286" s="53"/>
      <c r="G286" s="53"/>
      <c r="H286" s="53"/>
      <c r="I286" s="137"/>
      <c r="J286" s="53"/>
      <c r="K286" s="53"/>
      <c r="L286" s="37"/>
    </row>
  </sheetData>
  <autoFilter ref="C89:K28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110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1" t="s">
        <v>17</v>
      </c>
      <c r="L6" s="22"/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</row>
    <row r="8" s="1" customFormat="1" ht="12" customHeight="1">
      <c r="B8" s="37"/>
      <c r="D8" s="31" t="s">
        <v>136</v>
      </c>
      <c r="I8" s="121"/>
      <c r="L8" s="37"/>
    </row>
    <row r="9" s="1" customFormat="1" ht="36.96" customHeight="1">
      <c r="B9" s="37"/>
      <c r="E9" s="58" t="s">
        <v>1879</v>
      </c>
      <c r="F9" s="1"/>
      <c r="G9" s="1"/>
      <c r="H9" s="1"/>
      <c r="I9" s="121"/>
      <c r="L9" s="37"/>
    </row>
    <row r="10" s="1" customFormat="1">
      <c r="B10" s="37"/>
      <c r="I10" s="121"/>
      <c r="L10" s="37"/>
    </row>
    <row r="11" s="1" customFormat="1" ht="12" customHeight="1">
      <c r="B11" s="37"/>
      <c r="D11" s="31" t="s">
        <v>19</v>
      </c>
      <c r="F11" s="19" t="s">
        <v>3</v>
      </c>
      <c r="I11" s="122" t="s">
        <v>20</v>
      </c>
      <c r="J11" s="19" t="s">
        <v>3</v>
      </c>
      <c r="L11" s="37"/>
    </row>
    <row r="12" s="1" customFormat="1" ht="12" customHeight="1">
      <c r="B12" s="37"/>
      <c r="D12" s="31" t="s">
        <v>21</v>
      </c>
      <c r="F12" s="19" t="s">
        <v>22</v>
      </c>
      <c r="I12" s="122" t="s">
        <v>23</v>
      </c>
      <c r="J12" s="60" t="str">
        <f>'Rekapitulace stavby'!AN8</f>
        <v>12. 2. 2019</v>
      </c>
      <c r="L12" s="37"/>
    </row>
    <row r="13" s="1" customFormat="1" ht="10.8" customHeight="1">
      <c r="B13" s="37"/>
      <c r="I13" s="121"/>
      <c r="L13" s="37"/>
    </row>
    <row r="14" s="1" customFormat="1" ht="12" customHeight="1">
      <c r="B14" s="37"/>
      <c r="D14" s="31" t="s">
        <v>25</v>
      </c>
      <c r="I14" s="122" t="s">
        <v>26</v>
      </c>
      <c r="J14" s="19" t="s">
        <v>3</v>
      </c>
      <c r="L14" s="37"/>
    </row>
    <row r="15" s="1" customFormat="1" ht="18" customHeight="1">
      <c r="B15" s="37"/>
      <c r="E15" s="19" t="s">
        <v>27</v>
      </c>
      <c r="I15" s="122" t="s">
        <v>28</v>
      </c>
      <c r="J15" s="19" t="s">
        <v>3</v>
      </c>
      <c r="L15" s="37"/>
    </row>
    <row r="16" s="1" customFormat="1" ht="6.96" customHeight="1">
      <c r="B16" s="37"/>
      <c r="I16" s="121"/>
      <c r="L16" s="37"/>
    </row>
    <row r="17" s="1" customFormat="1" ht="12" customHeight="1">
      <c r="B17" s="37"/>
      <c r="D17" s="31" t="s">
        <v>29</v>
      </c>
      <c r="I17" s="122" t="s">
        <v>26</v>
      </c>
      <c r="J17" s="32" t="str">
        <f>'Rekapitulace stavby'!AN13</f>
        <v>Vyplň údaj</v>
      </c>
      <c r="L17" s="37"/>
    </row>
    <row r="18" s="1" customFormat="1" ht="18" customHeight="1">
      <c r="B18" s="37"/>
      <c r="E18" s="32" t="str">
        <f>'Rekapitulace stavby'!E14</f>
        <v>Vyplň údaj</v>
      </c>
      <c r="F18" s="19"/>
      <c r="G18" s="19"/>
      <c r="H18" s="19"/>
      <c r="I18" s="122" t="s">
        <v>28</v>
      </c>
      <c r="J18" s="32" t="str">
        <f>'Rekapitulace stavby'!AN14</f>
        <v>Vyplň údaj</v>
      </c>
      <c r="L18" s="37"/>
    </row>
    <row r="19" s="1" customFormat="1" ht="6.96" customHeight="1">
      <c r="B19" s="37"/>
      <c r="I19" s="121"/>
      <c r="L19" s="37"/>
    </row>
    <row r="20" s="1" customFormat="1" ht="12" customHeight="1">
      <c r="B20" s="37"/>
      <c r="D20" s="31" t="s">
        <v>31</v>
      </c>
      <c r="I20" s="122" t="s">
        <v>26</v>
      </c>
      <c r="J20" s="19" t="s">
        <v>3</v>
      </c>
      <c r="L20" s="37"/>
    </row>
    <row r="21" s="1" customFormat="1" ht="18" customHeight="1">
      <c r="B21" s="37"/>
      <c r="E21" s="19" t="s">
        <v>32</v>
      </c>
      <c r="I21" s="122" t="s">
        <v>28</v>
      </c>
      <c r="J21" s="19" t="s">
        <v>3</v>
      </c>
      <c r="L21" s="37"/>
    </row>
    <row r="22" s="1" customFormat="1" ht="6.96" customHeight="1">
      <c r="B22" s="37"/>
      <c r="I22" s="121"/>
      <c r="L22" s="37"/>
    </row>
    <row r="23" s="1" customFormat="1" ht="12" customHeight="1">
      <c r="B23" s="37"/>
      <c r="D23" s="31" t="s">
        <v>34</v>
      </c>
      <c r="I23" s="122" t="s">
        <v>26</v>
      </c>
      <c r="J23" s="19" t="s">
        <v>3</v>
      </c>
      <c r="L23" s="37"/>
    </row>
    <row r="24" s="1" customFormat="1" ht="18" customHeight="1">
      <c r="B24" s="37"/>
      <c r="E24" s="19" t="s">
        <v>35</v>
      </c>
      <c r="I24" s="122" t="s">
        <v>28</v>
      </c>
      <c r="J24" s="19" t="s">
        <v>3</v>
      </c>
      <c r="L24" s="37"/>
    </row>
    <row r="25" s="1" customFormat="1" ht="6.96" customHeight="1">
      <c r="B25" s="37"/>
      <c r="I25" s="121"/>
      <c r="L25" s="37"/>
    </row>
    <row r="26" s="1" customFormat="1" ht="12" customHeight="1">
      <c r="B26" s="37"/>
      <c r="D26" s="31" t="s">
        <v>36</v>
      </c>
      <c r="I26" s="121"/>
      <c r="L26" s="37"/>
    </row>
    <row r="27" s="7" customFormat="1" ht="16.5" customHeight="1">
      <c r="B27" s="123"/>
      <c r="E27" s="35" t="s">
        <v>3</v>
      </c>
      <c r="F27" s="35"/>
      <c r="G27" s="35"/>
      <c r="H27" s="35"/>
      <c r="I27" s="124"/>
      <c r="L27" s="123"/>
    </row>
    <row r="28" s="1" customFormat="1" ht="6.96" customHeight="1">
      <c r="B28" s="37"/>
      <c r="I28" s="121"/>
      <c r="L28" s="37"/>
    </row>
    <row r="29" s="1" customFormat="1" ht="6.96" customHeight="1">
      <c r="B29" s="37"/>
      <c r="D29" s="63"/>
      <c r="E29" s="63"/>
      <c r="F29" s="63"/>
      <c r="G29" s="63"/>
      <c r="H29" s="63"/>
      <c r="I29" s="125"/>
      <c r="J29" s="63"/>
      <c r="K29" s="63"/>
      <c r="L29" s="37"/>
    </row>
    <row r="30" s="1" customFormat="1" ht="25.44" customHeight="1">
      <c r="B30" s="37"/>
      <c r="D30" s="126" t="s">
        <v>38</v>
      </c>
      <c r="I30" s="121"/>
      <c r="J30" s="83">
        <f>ROUND(J83, 2)</f>
        <v>0</v>
      </c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14.4" customHeight="1">
      <c r="B32" s="37"/>
      <c r="F32" s="41" t="s">
        <v>40</v>
      </c>
      <c r="I32" s="127" t="s">
        <v>39</v>
      </c>
      <c r="J32" s="41" t="s">
        <v>41</v>
      </c>
      <c r="L32" s="37"/>
    </row>
    <row r="33" s="1" customFormat="1" ht="14.4" customHeight="1">
      <c r="B33" s="37"/>
      <c r="D33" s="31" t="s">
        <v>42</v>
      </c>
      <c r="E33" s="31" t="s">
        <v>43</v>
      </c>
      <c r="F33" s="128">
        <f>ROUND((SUM(BE83:BE112)),  2)</f>
        <v>0</v>
      </c>
      <c r="I33" s="129">
        <v>0.20999999999999999</v>
      </c>
      <c r="J33" s="128">
        <f>ROUND(((SUM(BE83:BE112))*I33),  2)</f>
        <v>0</v>
      </c>
      <c r="L33" s="37"/>
    </row>
    <row r="34" s="1" customFormat="1" ht="14.4" customHeight="1">
      <c r="B34" s="37"/>
      <c r="E34" s="31" t="s">
        <v>44</v>
      </c>
      <c r="F34" s="128">
        <f>ROUND((SUM(BF83:BF112)),  2)</f>
        <v>0</v>
      </c>
      <c r="I34" s="129">
        <v>0.14999999999999999</v>
      </c>
      <c r="J34" s="128">
        <f>ROUND(((SUM(BF83:BF112))*I34),  2)</f>
        <v>0</v>
      </c>
      <c r="L34" s="37"/>
    </row>
    <row r="35" hidden="1" s="1" customFormat="1" ht="14.4" customHeight="1">
      <c r="B35" s="37"/>
      <c r="E35" s="31" t="s">
        <v>45</v>
      </c>
      <c r="F35" s="128">
        <f>ROUND((SUM(BG83:BG112)),  2)</f>
        <v>0</v>
      </c>
      <c r="I35" s="129">
        <v>0.20999999999999999</v>
      </c>
      <c r="J35" s="128">
        <f>0</f>
        <v>0</v>
      </c>
      <c r="L35" s="37"/>
    </row>
    <row r="36" hidden="1" s="1" customFormat="1" ht="14.4" customHeight="1">
      <c r="B36" s="37"/>
      <c r="E36" s="31" t="s">
        <v>46</v>
      </c>
      <c r="F36" s="128">
        <f>ROUND((SUM(BH83:BH112)),  2)</f>
        <v>0</v>
      </c>
      <c r="I36" s="129">
        <v>0.14999999999999999</v>
      </c>
      <c r="J36" s="128">
        <f>0</f>
        <v>0</v>
      </c>
      <c r="L36" s="37"/>
    </row>
    <row r="37" hidden="1" s="1" customFormat="1" ht="14.4" customHeight="1">
      <c r="B37" s="37"/>
      <c r="E37" s="31" t="s">
        <v>47</v>
      </c>
      <c r="F37" s="128">
        <f>ROUND((SUM(BI83:BI112)),  2)</f>
        <v>0</v>
      </c>
      <c r="I37" s="129">
        <v>0</v>
      </c>
      <c r="J37" s="128">
        <f>0</f>
        <v>0</v>
      </c>
      <c r="L37" s="37"/>
    </row>
    <row r="38" s="1" customFormat="1" ht="6.96" customHeight="1">
      <c r="B38" s="37"/>
      <c r="I38" s="121"/>
      <c r="L38" s="37"/>
    </row>
    <row r="39" s="1" customFormat="1" ht="25.44" customHeight="1">
      <c r="B39" s="37"/>
      <c r="C39" s="130"/>
      <c r="D39" s="131" t="s">
        <v>48</v>
      </c>
      <c r="E39" s="71"/>
      <c r="F39" s="7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37"/>
    </row>
    <row r="40" s="1" customFormat="1" ht="14.4" customHeight="1">
      <c r="B40" s="52"/>
      <c r="C40" s="53"/>
      <c r="D40" s="53"/>
      <c r="E40" s="53"/>
      <c r="F40" s="53"/>
      <c r="G40" s="53"/>
      <c r="H40" s="53"/>
      <c r="I40" s="137"/>
      <c r="J40" s="53"/>
      <c r="K40" s="53"/>
      <c r="L40" s="37"/>
    </row>
    <row r="44" s="1" customFormat="1" ht="6.96" customHeight="1">
      <c r="B44" s="54"/>
      <c r="C44" s="55"/>
      <c r="D44" s="55"/>
      <c r="E44" s="55"/>
      <c r="F44" s="55"/>
      <c r="G44" s="55"/>
      <c r="H44" s="55"/>
      <c r="I44" s="138"/>
      <c r="J44" s="55"/>
      <c r="K44" s="55"/>
      <c r="L44" s="37"/>
    </row>
    <row r="45" s="1" customFormat="1" ht="24.96" customHeight="1">
      <c r="B45" s="37"/>
      <c r="C45" s="23" t="s">
        <v>170</v>
      </c>
      <c r="I45" s="121"/>
      <c r="L45" s="37"/>
    </row>
    <row r="46" s="1" customFormat="1" ht="6.96" customHeight="1">
      <c r="B46" s="37"/>
      <c r="I46" s="121"/>
      <c r="L46" s="37"/>
    </row>
    <row r="47" s="1" customFormat="1" ht="12" customHeight="1">
      <c r="B47" s="37"/>
      <c r="C47" s="31" t="s">
        <v>17</v>
      </c>
      <c r="I47" s="121"/>
      <c r="L47" s="37"/>
    </row>
    <row r="48" s="1" customFormat="1" ht="16.5" customHeight="1">
      <c r="B48" s="37"/>
      <c r="E48" s="120" t="str">
        <f>E7</f>
        <v>Semčice, dostavba kanalizace a intenzifikace ČOV - Část A) Dostavba kanalizace - UZNATELNÉ NÁKLADY</v>
      </c>
      <c r="F48" s="31"/>
      <c r="G48" s="31"/>
      <c r="H48" s="31"/>
      <c r="I48" s="121"/>
      <c r="L48" s="37"/>
    </row>
    <row r="49" s="1" customFormat="1" ht="12" customHeight="1">
      <c r="B49" s="37"/>
      <c r="C49" s="31" t="s">
        <v>136</v>
      </c>
      <c r="I49" s="121"/>
      <c r="L49" s="37"/>
    </row>
    <row r="50" s="1" customFormat="1" ht="16.5" customHeight="1">
      <c r="B50" s="37"/>
      <c r="E50" s="58" t="str">
        <f>E9</f>
        <v>07 - PS 01 - Kanalizace, Elektrostavební část ČS II, přípojka NN</v>
      </c>
      <c r="F50" s="1"/>
      <c r="G50" s="1"/>
      <c r="H50" s="1"/>
      <c r="I50" s="121"/>
      <c r="L50" s="37"/>
    </row>
    <row r="51" s="1" customFormat="1" ht="6.96" customHeight="1">
      <c r="B51" s="37"/>
      <c r="I51" s="121"/>
      <c r="L51" s="37"/>
    </row>
    <row r="52" s="1" customFormat="1" ht="12" customHeight="1">
      <c r="B52" s="37"/>
      <c r="C52" s="31" t="s">
        <v>21</v>
      </c>
      <c r="F52" s="19" t="str">
        <f>F12</f>
        <v>Semčice</v>
      </c>
      <c r="I52" s="122" t="s">
        <v>23</v>
      </c>
      <c r="J52" s="60" t="str">
        <f>IF(J12="","",J12)</f>
        <v>12. 2. 2019</v>
      </c>
      <c r="L52" s="37"/>
    </row>
    <row r="53" s="1" customFormat="1" ht="6.96" customHeight="1">
      <c r="B53" s="37"/>
      <c r="I53" s="121"/>
      <c r="L53" s="37"/>
    </row>
    <row r="54" s="1" customFormat="1" ht="24.9" customHeight="1">
      <c r="B54" s="37"/>
      <c r="C54" s="31" t="s">
        <v>25</v>
      </c>
      <c r="F54" s="19" t="str">
        <f>E15</f>
        <v>VaK Mladá Boleslav, a.s.</v>
      </c>
      <c r="I54" s="122" t="s">
        <v>31</v>
      </c>
      <c r="J54" s="35" t="str">
        <f>E21</f>
        <v>Vodohospodářské inženýrské služby, a.s.</v>
      </c>
      <c r="L54" s="37"/>
    </row>
    <row r="55" s="1" customFormat="1" ht="13.65" customHeight="1">
      <c r="B55" s="37"/>
      <c r="C55" s="31" t="s">
        <v>29</v>
      </c>
      <c r="F55" s="19" t="str">
        <f>IF(E18="","",E18)</f>
        <v>Vyplň údaj</v>
      </c>
      <c r="I55" s="122" t="s">
        <v>34</v>
      </c>
      <c r="J55" s="35" t="str">
        <f>E24</f>
        <v>Ing.Eva Mrvová</v>
      </c>
      <c r="L55" s="37"/>
    </row>
    <row r="56" s="1" customFormat="1" ht="10.32" customHeight="1">
      <c r="B56" s="37"/>
      <c r="I56" s="121"/>
      <c r="L56" s="37"/>
    </row>
    <row r="57" s="1" customFormat="1" ht="29.28" customHeight="1">
      <c r="B57" s="37"/>
      <c r="C57" s="139" t="s">
        <v>171</v>
      </c>
      <c r="D57" s="130"/>
      <c r="E57" s="130"/>
      <c r="F57" s="130"/>
      <c r="G57" s="130"/>
      <c r="H57" s="130"/>
      <c r="I57" s="140"/>
      <c r="J57" s="141" t="s">
        <v>172</v>
      </c>
      <c r="K57" s="130"/>
      <c r="L57" s="37"/>
    </row>
    <row r="58" s="1" customFormat="1" ht="10.32" customHeight="1">
      <c r="B58" s="37"/>
      <c r="I58" s="121"/>
      <c r="L58" s="37"/>
    </row>
    <row r="59" s="1" customFormat="1" ht="22.8" customHeight="1">
      <c r="B59" s="37"/>
      <c r="C59" s="142" t="s">
        <v>70</v>
      </c>
      <c r="I59" s="121"/>
      <c r="J59" s="83">
        <f>J83</f>
        <v>0</v>
      </c>
      <c r="L59" s="37"/>
      <c r="AU59" s="19" t="s">
        <v>173</v>
      </c>
    </row>
    <row r="60" s="8" customFormat="1" ht="24.96" customHeight="1">
      <c r="B60" s="143"/>
      <c r="D60" s="144" t="s">
        <v>884</v>
      </c>
      <c r="E60" s="145"/>
      <c r="F60" s="145"/>
      <c r="G60" s="145"/>
      <c r="H60" s="145"/>
      <c r="I60" s="146"/>
      <c r="J60" s="147">
        <f>J84</f>
        <v>0</v>
      </c>
      <c r="L60" s="143"/>
    </row>
    <row r="61" s="9" customFormat="1" ht="19.92" customHeight="1">
      <c r="B61" s="148"/>
      <c r="D61" s="149" t="s">
        <v>1880</v>
      </c>
      <c r="E61" s="150"/>
      <c r="F61" s="150"/>
      <c r="G61" s="150"/>
      <c r="H61" s="150"/>
      <c r="I61" s="151"/>
      <c r="J61" s="152">
        <f>J85</f>
        <v>0</v>
      </c>
      <c r="L61" s="148"/>
    </row>
    <row r="62" s="8" customFormat="1" ht="24.96" customHeight="1">
      <c r="B62" s="143"/>
      <c r="D62" s="144" t="s">
        <v>183</v>
      </c>
      <c r="E62" s="145"/>
      <c r="F62" s="145"/>
      <c r="G62" s="145"/>
      <c r="H62" s="145"/>
      <c r="I62" s="146"/>
      <c r="J62" s="147">
        <f>J105</f>
        <v>0</v>
      </c>
      <c r="L62" s="143"/>
    </row>
    <row r="63" s="9" customFormat="1" ht="19.92" customHeight="1">
      <c r="B63" s="148"/>
      <c r="D63" s="149" t="s">
        <v>1881</v>
      </c>
      <c r="E63" s="150"/>
      <c r="F63" s="150"/>
      <c r="G63" s="150"/>
      <c r="H63" s="150"/>
      <c r="I63" s="151"/>
      <c r="J63" s="152">
        <f>J106</f>
        <v>0</v>
      </c>
      <c r="L63" s="148"/>
    </row>
    <row r="64" s="1" customFormat="1" ht="21.84" customHeight="1">
      <c r="B64" s="37"/>
      <c r="I64" s="121"/>
      <c r="L64" s="37"/>
    </row>
    <row r="65" s="1" customFormat="1" ht="6.96" customHeight="1">
      <c r="B65" s="52"/>
      <c r="C65" s="53"/>
      <c r="D65" s="53"/>
      <c r="E65" s="53"/>
      <c r="F65" s="53"/>
      <c r="G65" s="53"/>
      <c r="H65" s="53"/>
      <c r="I65" s="137"/>
      <c r="J65" s="53"/>
      <c r="K65" s="53"/>
      <c r="L65" s="37"/>
    </row>
    <row r="69" s="1" customFormat="1" ht="6.96" customHeight="1">
      <c r="B69" s="54"/>
      <c r="C69" s="55"/>
      <c r="D69" s="55"/>
      <c r="E69" s="55"/>
      <c r="F69" s="55"/>
      <c r="G69" s="55"/>
      <c r="H69" s="55"/>
      <c r="I69" s="138"/>
      <c r="J69" s="55"/>
      <c r="K69" s="55"/>
      <c r="L69" s="37"/>
    </row>
    <row r="70" s="1" customFormat="1" ht="24.96" customHeight="1">
      <c r="B70" s="37"/>
      <c r="C70" s="23" t="s">
        <v>185</v>
      </c>
      <c r="I70" s="121"/>
      <c r="L70" s="37"/>
    </row>
    <row r="71" s="1" customFormat="1" ht="6.96" customHeight="1">
      <c r="B71" s="37"/>
      <c r="I71" s="121"/>
      <c r="L71" s="37"/>
    </row>
    <row r="72" s="1" customFormat="1" ht="12" customHeight="1">
      <c r="B72" s="37"/>
      <c r="C72" s="31" t="s">
        <v>17</v>
      </c>
      <c r="I72" s="121"/>
      <c r="L72" s="37"/>
    </row>
    <row r="73" s="1" customFormat="1" ht="16.5" customHeight="1">
      <c r="B73" s="37"/>
      <c r="E73" s="120" t="str">
        <f>E7</f>
        <v>Semčice, dostavba kanalizace a intenzifikace ČOV - Část A) Dostavba kanalizace - UZNATELNÉ NÁKLADY</v>
      </c>
      <c r="F73" s="31"/>
      <c r="G73" s="31"/>
      <c r="H73" s="31"/>
      <c r="I73" s="121"/>
      <c r="L73" s="37"/>
    </row>
    <row r="74" s="1" customFormat="1" ht="12" customHeight="1">
      <c r="B74" s="37"/>
      <c r="C74" s="31" t="s">
        <v>136</v>
      </c>
      <c r="I74" s="121"/>
      <c r="L74" s="37"/>
    </row>
    <row r="75" s="1" customFormat="1" ht="16.5" customHeight="1">
      <c r="B75" s="37"/>
      <c r="E75" s="58" t="str">
        <f>E9</f>
        <v>07 - PS 01 - Kanalizace, Elektrostavební část ČS II, přípojka NN</v>
      </c>
      <c r="F75" s="1"/>
      <c r="G75" s="1"/>
      <c r="H75" s="1"/>
      <c r="I75" s="121"/>
      <c r="L75" s="37"/>
    </row>
    <row r="76" s="1" customFormat="1" ht="6.96" customHeight="1">
      <c r="B76" s="37"/>
      <c r="I76" s="121"/>
      <c r="L76" s="37"/>
    </row>
    <row r="77" s="1" customFormat="1" ht="12" customHeight="1">
      <c r="B77" s="37"/>
      <c r="C77" s="31" t="s">
        <v>21</v>
      </c>
      <c r="F77" s="19" t="str">
        <f>F12</f>
        <v>Semčice</v>
      </c>
      <c r="I77" s="122" t="s">
        <v>23</v>
      </c>
      <c r="J77" s="60" t="str">
        <f>IF(J12="","",J12)</f>
        <v>12. 2. 2019</v>
      </c>
      <c r="L77" s="37"/>
    </row>
    <row r="78" s="1" customFormat="1" ht="6.96" customHeight="1">
      <c r="B78" s="37"/>
      <c r="I78" s="121"/>
      <c r="L78" s="37"/>
    </row>
    <row r="79" s="1" customFormat="1" ht="24.9" customHeight="1">
      <c r="B79" s="37"/>
      <c r="C79" s="31" t="s">
        <v>25</v>
      </c>
      <c r="F79" s="19" t="str">
        <f>E15</f>
        <v>VaK Mladá Boleslav, a.s.</v>
      </c>
      <c r="I79" s="122" t="s">
        <v>31</v>
      </c>
      <c r="J79" s="35" t="str">
        <f>E21</f>
        <v>Vodohospodářské inženýrské služby, a.s.</v>
      </c>
      <c r="L79" s="37"/>
    </row>
    <row r="80" s="1" customFormat="1" ht="13.65" customHeight="1">
      <c r="B80" s="37"/>
      <c r="C80" s="31" t="s">
        <v>29</v>
      </c>
      <c r="F80" s="19" t="str">
        <f>IF(E18="","",E18)</f>
        <v>Vyplň údaj</v>
      </c>
      <c r="I80" s="122" t="s">
        <v>34</v>
      </c>
      <c r="J80" s="35" t="str">
        <f>E24</f>
        <v>Ing.Eva Mrvová</v>
      </c>
      <c r="L80" s="37"/>
    </row>
    <row r="81" s="1" customFormat="1" ht="10.32" customHeight="1">
      <c r="B81" s="37"/>
      <c r="I81" s="121"/>
      <c r="L81" s="37"/>
    </row>
    <row r="82" s="10" customFormat="1" ht="29.28" customHeight="1">
      <c r="B82" s="153"/>
      <c r="C82" s="154" t="s">
        <v>186</v>
      </c>
      <c r="D82" s="155" t="s">
        <v>57</v>
      </c>
      <c r="E82" s="155" t="s">
        <v>53</v>
      </c>
      <c r="F82" s="155" t="s">
        <v>54</v>
      </c>
      <c r="G82" s="155" t="s">
        <v>187</v>
      </c>
      <c r="H82" s="155" t="s">
        <v>188</v>
      </c>
      <c r="I82" s="156" t="s">
        <v>189</v>
      </c>
      <c r="J82" s="157" t="s">
        <v>172</v>
      </c>
      <c r="K82" s="158" t="s">
        <v>190</v>
      </c>
      <c r="L82" s="153"/>
      <c r="M82" s="75" t="s">
        <v>3</v>
      </c>
      <c r="N82" s="76" t="s">
        <v>42</v>
      </c>
      <c r="O82" s="76" t="s">
        <v>191</v>
      </c>
      <c r="P82" s="76" t="s">
        <v>192</v>
      </c>
      <c r="Q82" s="76" t="s">
        <v>193</v>
      </c>
      <c r="R82" s="76" t="s">
        <v>194</v>
      </c>
      <c r="S82" s="76" t="s">
        <v>195</v>
      </c>
      <c r="T82" s="77" t="s">
        <v>196</v>
      </c>
    </row>
    <row r="83" s="1" customFormat="1" ht="22.8" customHeight="1">
      <c r="B83" s="37"/>
      <c r="C83" s="80" t="s">
        <v>197</v>
      </c>
      <c r="I83" s="121"/>
      <c r="J83" s="159">
        <f>BK83</f>
        <v>0</v>
      </c>
      <c r="L83" s="37"/>
      <c r="M83" s="78"/>
      <c r="N83" s="63"/>
      <c r="O83" s="63"/>
      <c r="P83" s="160">
        <f>P84+P105</f>
        <v>0</v>
      </c>
      <c r="Q83" s="63"/>
      <c r="R83" s="160">
        <f>R84+R105</f>
        <v>0.10199009999999999</v>
      </c>
      <c r="S83" s="63"/>
      <c r="T83" s="161">
        <f>T84+T105</f>
        <v>0</v>
      </c>
      <c r="AT83" s="19" t="s">
        <v>71</v>
      </c>
      <c r="AU83" s="19" t="s">
        <v>173</v>
      </c>
      <c r="BK83" s="162">
        <f>BK84+BK105</f>
        <v>0</v>
      </c>
    </row>
    <row r="84" s="11" customFormat="1" ht="25.92" customHeight="1">
      <c r="B84" s="163"/>
      <c r="D84" s="164" t="s">
        <v>71</v>
      </c>
      <c r="E84" s="165" t="s">
        <v>1085</v>
      </c>
      <c r="F84" s="165" t="s">
        <v>1086</v>
      </c>
      <c r="I84" s="166"/>
      <c r="J84" s="167">
        <f>BK84</f>
        <v>0</v>
      </c>
      <c r="L84" s="163"/>
      <c r="M84" s="168"/>
      <c r="N84" s="169"/>
      <c r="O84" s="169"/>
      <c r="P84" s="170">
        <f>P85</f>
        <v>0</v>
      </c>
      <c r="Q84" s="169"/>
      <c r="R84" s="170">
        <f>R85</f>
        <v>0.096954999999999986</v>
      </c>
      <c r="S84" s="169"/>
      <c r="T84" s="171">
        <f>T85</f>
        <v>0</v>
      </c>
      <c r="AR84" s="164" t="s">
        <v>82</v>
      </c>
      <c r="AT84" s="172" t="s">
        <v>71</v>
      </c>
      <c r="AU84" s="172" t="s">
        <v>72</v>
      </c>
      <c r="AY84" s="164" t="s">
        <v>200</v>
      </c>
      <c r="BK84" s="173">
        <f>BK85</f>
        <v>0</v>
      </c>
    </row>
    <row r="85" s="11" customFormat="1" ht="22.8" customHeight="1">
      <c r="B85" s="163"/>
      <c r="D85" s="164" t="s">
        <v>71</v>
      </c>
      <c r="E85" s="174" t="s">
        <v>1882</v>
      </c>
      <c r="F85" s="174" t="s">
        <v>1883</v>
      </c>
      <c r="I85" s="166"/>
      <c r="J85" s="175">
        <f>BK85</f>
        <v>0</v>
      </c>
      <c r="L85" s="163"/>
      <c r="M85" s="168"/>
      <c r="N85" s="169"/>
      <c r="O85" s="169"/>
      <c r="P85" s="170">
        <f>SUM(P86:P104)</f>
        <v>0</v>
      </c>
      <c r="Q85" s="169"/>
      <c r="R85" s="170">
        <f>SUM(R86:R104)</f>
        <v>0.096954999999999986</v>
      </c>
      <c r="S85" s="169"/>
      <c r="T85" s="171">
        <f>SUM(T86:T104)</f>
        <v>0</v>
      </c>
      <c r="AR85" s="164" t="s">
        <v>82</v>
      </c>
      <c r="AT85" s="172" t="s">
        <v>71</v>
      </c>
      <c r="AU85" s="172" t="s">
        <v>80</v>
      </c>
      <c r="AY85" s="164" t="s">
        <v>200</v>
      </c>
      <c r="BK85" s="173">
        <f>SUM(BK86:BK104)</f>
        <v>0</v>
      </c>
    </row>
    <row r="86" s="1" customFormat="1" ht="22.5" customHeight="1">
      <c r="B86" s="176"/>
      <c r="C86" s="177" t="s">
        <v>80</v>
      </c>
      <c r="D86" s="177" t="s">
        <v>202</v>
      </c>
      <c r="E86" s="178" t="s">
        <v>1884</v>
      </c>
      <c r="F86" s="179" t="s">
        <v>1885</v>
      </c>
      <c r="G86" s="180" t="s">
        <v>116</v>
      </c>
      <c r="H86" s="181">
        <v>70</v>
      </c>
      <c r="I86" s="182"/>
      <c r="J86" s="183">
        <f>ROUND(I86*H86,2)</f>
        <v>0</v>
      </c>
      <c r="K86" s="179" t="s">
        <v>3</v>
      </c>
      <c r="L86" s="37"/>
      <c r="M86" s="184" t="s">
        <v>3</v>
      </c>
      <c r="N86" s="185" t="s">
        <v>43</v>
      </c>
      <c r="O86" s="67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AR86" s="19" t="s">
        <v>282</v>
      </c>
      <c r="AT86" s="19" t="s">
        <v>202</v>
      </c>
      <c r="AU86" s="19" t="s">
        <v>82</v>
      </c>
      <c r="AY86" s="19" t="s">
        <v>200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9" t="s">
        <v>80</v>
      </c>
      <c r="BK86" s="188">
        <f>ROUND(I86*H86,2)</f>
        <v>0</v>
      </c>
      <c r="BL86" s="19" t="s">
        <v>282</v>
      </c>
      <c r="BM86" s="19" t="s">
        <v>1886</v>
      </c>
    </row>
    <row r="87" s="1" customFormat="1" ht="16.5" customHeight="1">
      <c r="B87" s="176"/>
      <c r="C87" s="213" t="s">
        <v>82</v>
      </c>
      <c r="D87" s="213" t="s">
        <v>407</v>
      </c>
      <c r="E87" s="214" t="s">
        <v>1887</v>
      </c>
      <c r="F87" s="215" t="s">
        <v>1888</v>
      </c>
      <c r="G87" s="216" t="s">
        <v>116</v>
      </c>
      <c r="H87" s="217">
        <v>70</v>
      </c>
      <c r="I87" s="218"/>
      <c r="J87" s="219">
        <f>ROUND(I87*H87,2)</f>
        <v>0</v>
      </c>
      <c r="K87" s="215" t="s">
        <v>3</v>
      </c>
      <c r="L87" s="220"/>
      <c r="M87" s="221" t="s">
        <v>3</v>
      </c>
      <c r="N87" s="222" t="s">
        <v>43</v>
      </c>
      <c r="O87" s="67"/>
      <c r="P87" s="186">
        <f>O87*H87</f>
        <v>0</v>
      </c>
      <c r="Q87" s="186">
        <v>0.00025999999999999998</v>
      </c>
      <c r="R87" s="186">
        <f>Q87*H87</f>
        <v>0.018199999999999997</v>
      </c>
      <c r="S87" s="186">
        <v>0</v>
      </c>
      <c r="T87" s="187">
        <f>S87*H87</f>
        <v>0</v>
      </c>
      <c r="AR87" s="19" t="s">
        <v>387</v>
      </c>
      <c r="AT87" s="19" t="s">
        <v>407</v>
      </c>
      <c r="AU87" s="19" t="s">
        <v>82</v>
      </c>
      <c r="AY87" s="19" t="s">
        <v>200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80</v>
      </c>
      <c r="BK87" s="188">
        <f>ROUND(I87*H87,2)</f>
        <v>0</v>
      </c>
      <c r="BL87" s="19" t="s">
        <v>282</v>
      </c>
      <c r="BM87" s="19" t="s">
        <v>1889</v>
      </c>
    </row>
    <row r="88" s="1" customFormat="1" ht="16.5" customHeight="1">
      <c r="B88" s="176"/>
      <c r="C88" s="213" t="s">
        <v>216</v>
      </c>
      <c r="D88" s="213" t="s">
        <v>407</v>
      </c>
      <c r="E88" s="214" t="s">
        <v>1890</v>
      </c>
      <c r="F88" s="215" t="s">
        <v>1891</v>
      </c>
      <c r="G88" s="216" t="s">
        <v>127</v>
      </c>
      <c r="H88" s="217">
        <v>2</v>
      </c>
      <c r="I88" s="218"/>
      <c r="J88" s="219">
        <f>ROUND(I88*H88,2)</f>
        <v>0</v>
      </c>
      <c r="K88" s="215" t="s">
        <v>3</v>
      </c>
      <c r="L88" s="220"/>
      <c r="M88" s="221" t="s">
        <v>3</v>
      </c>
      <c r="N88" s="222" t="s">
        <v>43</v>
      </c>
      <c r="O88" s="67"/>
      <c r="P88" s="186">
        <f>O88*H88</f>
        <v>0</v>
      </c>
      <c r="Q88" s="186">
        <v>0.00010000000000000001</v>
      </c>
      <c r="R88" s="186">
        <f>Q88*H88</f>
        <v>0.00020000000000000001</v>
      </c>
      <c r="S88" s="186">
        <v>0</v>
      </c>
      <c r="T88" s="187">
        <f>S88*H88</f>
        <v>0</v>
      </c>
      <c r="AR88" s="19" t="s">
        <v>387</v>
      </c>
      <c r="AT88" s="19" t="s">
        <v>407</v>
      </c>
      <c r="AU88" s="19" t="s">
        <v>82</v>
      </c>
      <c r="AY88" s="19" t="s">
        <v>200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9" t="s">
        <v>80</v>
      </c>
      <c r="BK88" s="188">
        <f>ROUND(I88*H88,2)</f>
        <v>0</v>
      </c>
      <c r="BL88" s="19" t="s">
        <v>282</v>
      </c>
      <c r="BM88" s="19" t="s">
        <v>1892</v>
      </c>
    </row>
    <row r="89" s="1" customFormat="1" ht="22.5" customHeight="1">
      <c r="B89" s="176"/>
      <c r="C89" s="177" t="s">
        <v>206</v>
      </c>
      <c r="D89" s="177" t="s">
        <v>202</v>
      </c>
      <c r="E89" s="178" t="s">
        <v>1893</v>
      </c>
      <c r="F89" s="179" t="s">
        <v>1894</v>
      </c>
      <c r="G89" s="180" t="s">
        <v>116</v>
      </c>
      <c r="H89" s="181">
        <v>70</v>
      </c>
      <c r="I89" s="182"/>
      <c r="J89" s="183">
        <f>ROUND(I89*H89,2)</f>
        <v>0</v>
      </c>
      <c r="K89" s="179" t="s">
        <v>3</v>
      </c>
      <c r="L89" s="37"/>
      <c r="M89" s="184" t="s">
        <v>3</v>
      </c>
      <c r="N89" s="185" t="s">
        <v>43</v>
      </c>
      <c r="O89" s="67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AR89" s="19" t="s">
        <v>282</v>
      </c>
      <c r="AT89" s="19" t="s">
        <v>202</v>
      </c>
      <c r="AU89" s="19" t="s">
        <v>82</v>
      </c>
      <c r="AY89" s="19" t="s">
        <v>200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9" t="s">
        <v>80</v>
      </c>
      <c r="BK89" s="188">
        <f>ROUND(I89*H89,2)</f>
        <v>0</v>
      </c>
      <c r="BL89" s="19" t="s">
        <v>282</v>
      </c>
      <c r="BM89" s="19" t="s">
        <v>1895</v>
      </c>
    </row>
    <row r="90" s="1" customFormat="1" ht="16.5" customHeight="1">
      <c r="B90" s="176"/>
      <c r="C90" s="213" t="s">
        <v>227</v>
      </c>
      <c r="D90" s="213" t="s">
        <v>407</v>
      </c>
      <c r="E90" s="214" t="s">
        <v>1896</v>
      </c>
      <c r="F90" s="215" t="s">
        <v>1897</v>
      </c>
      <c r="G90" s="216" t="s">
        <v>116</v>
      </c>
      <c r="H90" s="217">
        <v>73.5</v>
      </c>
      <c r="I90" s="218"/>
      <c r="J90" s="219">
        <f>ROUND(I90*H90,2)</f>
        <v>0</v>
      </c>
      <c r="K90" s="215" t="s">
        <v>3</v>
      </c>
      <c r="L90" s="220"/>
      <c r="M90" s="221" t="s">
        <v>3</v>
      </c>
      <c r="N90" s="222" t="s">
        <v>43</v>
      </c>
      <c r="O90" s="67"/>
      <c r="P90" s="186">
        <f>O90*H90</f>
        <v>0</v>
      </c>
      <c r="Q90" s="186">
        <v>0.00060999999999999997</v>
      </c>
      <c r="R90" s="186">
        <f>Q90*H90</f>
        <v>0.044835</v>
      </c>
      <c r="S90" s="186">
        <v>0</v>
      </c>
      <c r="T90" s="187">
        <f>S90*H90</f>
        <v>0</v>
      </c>
      <c r="AR90" s="19" t="s">
        <v>387</v>
      </c>
      <c r="AT90" s="19" t="s">
        <v>407</v>
      </c>
      <c r="AU90" s="19" t="s">
        <v>82</v>
      </c>
      <c r="AY90" s="19" t="s">
        <v>200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9" t="s">
        <v>80</v>
      </c>
      <c r="BK90" s="188">
        <f>ROUND(I90*H90,2)</f>
        <v>0</v>
      </c>
      <c r="BL90" s="19" t="s">
        <v>282</v>
      </c>
      <c r="BM90" s="19" t="s">
        <v>1898</v>
      </c>
    </row>
    <row r="91" s="12" customFormat="1">
      <c r="B91" s="189"/>
      <c r="D91" s="190" t="s">
        <v>208</v>
      </c>
      <c r="F91" s="192" t="s">
        <v>1899</v>
      </c>
      <c r="H91" s="193">
        <v>73.5</v>
      </c>
      <c r="I91" s="194"/>
      <c r="L91" s="189"/>
      <c r="M91" s="195"/>
      <c r="N91" s="196"/>
      <c r="O91" s="196"/>
      <c r="P91" s="196"/>
      <c r="Q91" s="196"/>
      <c r="R91" s="196"/>
      <c r="S91" s="196"/>
      <c r="T91" s="197"/>
      <c r="AT91" s="191" t="s">
        <v>208</v>
      </c>
      <c r="AU91" s="191" t="s">
        <v>82</v>
      </c>
      <c r="AV91" s="12" t="s">
        <v>82</v>
      </c>
      <c r="AW91" s="12" t="s">
        <v>4</v>
      </c>
      <c r="AX91" s="12" t="s">
        <v>80</v>
      </c>
      <c r="AY91" s="191" t="s">
        <v>200</v>
      </c>
    </row>
    <row r="92" s="1" customFormat="1" ht="16.5" customHeight="1">
      <c r="B92" s="176"/>
      <c r="C92" s="177" t="s">
        <v>231</v>
      </c>
      <c r="D92" s="177" t="s">
        <v>202</v>
      </c>
      <c r="E92" s="178" t="s">
        <v>1900</v>
      </c>
      <c r="F92" s="179" t="s">
        <v>1901</v>
      </c>
      <c r="G92" s="180" t="s">
        <v>127</v>
      </c>
      <c r="H92" s="181">
        <v>2</v>
      </c>
      <c r="I92" s="182"/>
      <c r="J92" s="183">
        <f>ROUND(I92*H92,2)</f>
        <v>0</v>
      </c>
      <c r="K92" s="179" t="s">
        <v>3</v>
      </c>
      <c r="L92" s="37"/>
      <c r="M92" s="184" t="s">
        <v>3</v>
      </c>
      <c r="N92" s="185" t="s">
        <v>43</v>
      </c>
      <c r="O92" s="67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AR92" s="19" t="s">
        <v>282</v>
      </c>
      <c r="AT92" s="19" t="s">
        <v>202</v>
      </c>
      <c r="AU92" s="19" t="s">
        <v>82</v>
      </c>
      <c r="AY92" s="19" t="s">
        <v>200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80</v>
      </c>
      <c r="BK92" s="188">
        <f>ROUND(I92*H92,2)</f>
        <v>0</v>
      </c>
      <c r="BL92" s="19" t="s">
        <v>282</v>
      </c>
      <c r="BM92" s="19" t="s">
        <v>1902</v>
      </c>
    </row>
    <row r="93" s="1" customFormat="1" ht="16.5" customHeight="1">
      <c r="B93" s="176"/>
      <c r="C93" s="213" t="s">
        <v>237</v>
      </c>
      <c r="D93" s="213" t="s">
        <v>407</v>
      </c>
      <c r="E93" s="214" t="s">
        <v>1903</v>
      </c>
      <c r="F93" s="215" t="s">
        <v>1904</v>
      </c>
      <c r="G93" s="216" t="s">
        <v>1905</v>
      </c>
      <c r="H93" s="217">
        <v>2</v>
      </c>
      <c r="I93" s="218"/>
      <c r="J93" s="219">
        <f>ROUND(I93*H93,2)</f>
        <v>0</v>
      </c>
      <c r="K93" s="215" t="s">
        <v>3</v>
      </c>
      <c r="L93" s="220"/>
      <c r="M93" s="221" t="s">
        <v>3</v>
      </c>
      <c r="N93" s="222" t="s">
        <v>43</v>
      </c>
      <c r="O93" s="67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AR93" s="19" t="s">
        <v>387</v>
      </c>
      <c r="AT93" s="19" t="s">
        <v>407</v>
      </c>
      <c r="AU93" s="19" t="s">
        <v>82</v>
      </c>
      <c r="AY93" s="19" t="s">
        <v>200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80</v>
      </c>
      <c r="BK93" s="188">
        <f>ROUND(I93*H93,2)</f>
        <v>0</v>
      </c>
      <c r="BL93" s="19" t="s">
        <v>282</v>
      </c>
      <c r="BM93" s="19" t="s">
        <v>1906</v>
      </c>
    </row>
    <row r="94" s="1" customFormat="1" ht="16.5" customHeight="1">
      <c r="B94" s="176"/>
      <c r="C94" s="177" t="s">
        <v>145</v>
      </c>
      <c r="D94" s="177" t="s">
        <v>202</v>
      </c>
      <c r="E94" s="178" t="s">
        <v>1907</v>
      </c>
      <c r="F94" s="179" t="s">
        <v>1908</v>
      </c>
      <c r="G94" s="180" t="s">
        <v>127</v>
      </c>
      <c r="H94" s="181">
        <v>1</v>
      </c>
      <c r="I94" s="182"/>
      <c r="J94" s="183">
        <f>ROUND(I94*H94,2)</f>
        <v>0</v>
      </c>
      <c r="K94" s="179" t="s">
        <v>3</v>
      </c>
      <c r="L94" s="37"/>
      <c r="M94" s="184" t="s">
        <v>3</v>
      </c>
      <c r="N94" s="185" t="s">
        <v>43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AR94" s="19" t="s">
        <v>282</v>
      </c>
      <c r="AT94" s="19" t="s">
        <v>202</v>
      </c>
      <c r="AU94" s="19" t="s">
        <v>82</v>
      </c>
      <c r="AY94" s="19" t="s">
        <v>200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80</v>
      </c>
      <c r="BK94" s="188">
        <f>ROUND(I94*H94,2)</f>
        <v>0</v>
      </c>
      <c r="BL94" s="19" t="s">
        <v>282</v>
      </c>
      <c r="BM94" s="19" t="s">
        <v>1909</v>
      </c>
    </row>
    <row r="95" s="1" customFormat="1" ht="16.5" customHeight="1">
      <c r="B95" s="176"/>
      <c r="C95" s="213" t="s">
        <v>247</v>
      </c>
      <c r="D95" s="213" t="s">
        <v>407</v>
      </c>
      <c r="E95" s="214" t="s">
        <v>1910</v>
      </c>
      <c r="F95" s="215" t="s">
        <v>1911</v>
      </c>
      <c r="G95" s="216" t="s">
        <v>127</v>
      </c>
      <c r="H95" s="217">
        <v>1</v>
      </c>
      <c r="I95" s="218"/>
      <c r="J95" s="219">
        <f>ROUND(I95*H95,2)</f>
        <v>0</v>
      </c>
      <c r="K95" s="215" t="s">
        <v>3</v>
      </c>
      <c r="L95" s="220"/>
      <c r="M95" s="221" t="s">
        <v>3</v>
      </c>
      <c r="N95" s="222" t="s">
        <v>43</v>
      </c>
      <c r="O95" s="67"/>
      <c r="P95" s="186">
        <f>O95*H95</f>
        <v>0</v>
      </c>
      <c r="Q95" s="186">
        <v>0.0080000000000000002</v>
      </c>
      <c r="R95" s="186">
        <f>Q95*H95</f>
        <v>0.0080000000000000002</v>
      </c>
      <c r="S95" s="186">
        <v>0</v>
      </c>
      <c r="T95" s="187">
        <f>S95*H95</f>
        <v>0</v>
      </c>
      <c r="AR95" s="19" t="s">
        <v>387</v>
      </c>
      <c r="AT95" s="19" t="s">
        <v>407</v>
      </c>
      <c r="AU95" s="19" t="s">
        <v>82</v>
      </c>
      <c r="AY95" s="19" t="s">
        <v>200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80</v>
      </c>
      <c r="BK95" s="188">
        <f>ROUND(I95*H95,2)</f>
        <v>0</v>
      </c>
      <c r="BL95" s="19" t="s">
        <v>282</v>
      </c>
      <c r="BM95" s="19" t="s">
        <v>1912</v>
      </c>
    </row>
    <row r="96" s="1" customFormat="1" ht="16.5" customHeight="1">
      <c r="B96" s="176"/>
      <c r="C96" s="177" t="s">
        <v>253</v>
      </c>
      <c r="D96" s="177" t="s">
        <v>202</v>
      </c>
      <c r="E96" s="178" t="s">
        <v>1913</v>
      </c>
      <c r="F96" s="179" t="s">
        <v>1914</v>
      </c>
      <c r="G96" s="180" t="s">
        <v>127</v>
      </c>
      <c r="H96" s="181">
        <v>1</v>
      </c>
      <c r="I96" s="182"/>
      <c r="J96" s="183">
        <f>ROUND(I96*H96,2)</f>
        <v>0</v>
      </c>
      <c r="K96" s="179" t="s">
        <v>3</v>
      </c>
      <c r="L96" s="37"/>
      <c r="M96" s="184" t="s">
        <v>3</v>
      </c>
      <c r="N96" s="185" t="s">
        <v>43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AR96" s="19" t="s">
        <v>282</v>
      </c>
      <c r="AT96" s="19" t="s">
        <v>202</v>
      </c>
      <c r="AU96" s="19" t="s">
        <v>82</v>
      </c>
      <c r="AY96" s="19" t="s">
        <v>200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80</v>
      </c>
      <c r="BK96" s="188">
        <f>ROUND(I96*H96,2)</f>
        <v>0</v>
      </c>
      <c r="BL96" s="19" t="s">
        <v>282</v>
      </c>
      <c r="BM96" s="19" t="s">
        <v>1915</v>
      </c>
    </row>
    <row r="97" s="1" customFormat="1">
      <c r="B97" s="37"/>
      <c r="D97" s="190" t="s">
        <v>542</v>
      </c>
      <c r="F97" s="223" t="s">
        <v>1916</v>
      </c>
      <c r="I97" s="121"/>
      <c r="L97" s="37"/>
      <c r="M97" s="224"/>
      <c r="N97" s="67"/>
      <c r="O97" s="67"/>
      <c r="P97" s="67"/>
      <c r="Q97" s="67"/>
      <c r="R97" s="67"/>
      <c r="S97" s="67"/>
      <c r="T97" s="68"/>
      <c r="AT97" s="19" t="s">
        <v>542</v>
      </c>
      <c r="AU97" s="19" t="s">
        <v>82</v>
      </c>
    </row>
    <row r="98" s="1" customFormat="1" ht="16.5" customHeight="1">
      <c r="B98" s="176"/>
      <c r="C98" s="213" t="s">
        <v>258</v>
      </c>
      <c r="D98" s="213" t="s">
        <v>407</v>
      </c>
      <c r="E98" s="214" t="s">
        <v>1917</v>
      </c>
      <c r="F98" s="215" t="s">
        <v>1918</v>
      </c>
      <c r="G98" s="216" t="s">
        <v>1905</v>
      </c>
      <c r="H98" s="217">
        <v>1</v>
      </c>
      <c r="I98" s="218"/>
      <c r="J98" s="219">
        <f>ROUND(I98*H98,2)</f>
        <v>0</v>
      </c>
      <c r="K98" s="215" t="s">
        <v>3</v>
      </c>
      <c r="L98" s="220"/>
      <c r="M98" s="221" t="s">
        <v>3</v>
      </c>
      <c r="N98" s="222" t="s">
        <v>43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AR98" s="19" t="s">
        <v>387</v>
      </c>
      <c r="AT98" s="19" t="s">
        <v>407</v>
      </c>
      <c r="AU98" s="19" t="s">
        <v>82</v>
      </c>
      <c r="AY98" s="19" t="s">
        <v>200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80</v>
      </c>
      <c r="BK98" s="188">
        <f>ROUND(I98*H98,2)</f>
        <v>0</v>
      </c>
      <c r="BL98" s="19" t="s">
        <v>282</v>
      </c>
      <c r="BM98" s="19" t="s">
        <v>1919</v>
      </c>
    </row>
    <row r="99" s="1" customFormat="1">
      <c r="B99" s="37"/>
      <c r="D99" s="190" t="s">
        <v>542</v>
      </c>
      <c r="F99" s="223" t="s">
        <v>1920</v>
      </c>
      <c r="I99" s="121"/>
      <c r="L99" s="37"/>
      <c r="M99" s="224"/>
      <c r="N99" s="67"/>
      <c r="O99" s="67"/>
      <c r="P99" s="67"/>
      <c r="Q99" s="67"/>
      <c r="R99" s="67"/>
      <c r="S99" s="67"/>
      <c r="T99" s="68"/>
      <c r="AT99" s="19" t="s">
        <v>542</v>
      </c>
      <c r="AU99" s="19" t="s">
        <v>82</v>
      </c>
    </row>
    <row r="100" s="1" customFormat="1" ht="22.5" customHeight="1">
      <c r="B100" s="176"/>
      <c r="C100" s="177" t="s">
        <v>263</v>
      </c>
      <c r="D100" s="177" t="s">
        <v>202</v>
      </c>
      <c r="E100" s="178" t="s">
        <v>1921</v>
      </c>
      <c r="F100" s="179" t="s">
        <v>1922</v>
      </c>
      <c r="G100" s="180" t="s">
        <v>116</v>
      </c>
      <c r="H100" s="181">
        <v>25</v>
      </c>
      <c r="I100" s="182"/>
      <c r="J100" s="183">
        <f>ROUND(I100*H100,2)</f>
        <v>0</v>
      </c>
      <c r="K100" s="179" t="s">
        <v>3</v>
      </c>
      <c r="L100" s="37"/>
      <c r="M100" s="184" t="s">
        <v>3</v>
      </c>
      <c r="N100" s="185" t="s">
        <v>43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AR100" s="19" t="s">
        <v>282</v>
      </c>
      <c r="AT100" s="19" t="s">
        <v>202</v>
      </c>
      <c r="AU100" s="19" t="s">
        <v>82</v>
      </c>
      <c r="AY100" s="19" t="s">
        <v>200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80</v>
      </c>
      <c r="BK100" s="188">
        <f>ROUND(I100*H100,2)</f>
        <v>0</v>
      </c>
      <c r="BL100" s="19" t="s">
        <v>282</v>
      </c>
      <c r="BM100" s="19" t="s">
        <v>1923</v>
      </c>
    </row>
    <row r="101" s="1" customFormat="1" ht="16.5" customHeight="1">
      <c r="B101" s="176"/>
      <c r="C101" s="213" t="s">
        <v>268</v>
      </c>
      <c r="D101" s="213" t="s">
        <v>407</v>
      </c>
      <c r="E101" s="214" t="s">
        <v>1924</v>
      </c>
      <c r="F101" s="215" t="s">
        <v>1925</v>
      </c>
      <c r="G101" s="216" t="s">
        <v>425</v>
      </c>
      <c r="H101" s="217">
        <v>25</v>
      </c>
      <c r="I101" s="218"/>
      <c r="J101" s="219">
        <f>ROUND(I101*H101,2)</f>
        <v>0</v>
      </c>
      <c r="K101" s="215" t="s">
        <v>3</v>
      </c>
      <c r="L101" s="220"/>
      <c r="M101" s="221" t="s">
        <v>3</v>
      </c>
      <c r="N101" s="222" t="s">
        <v>43</v>
      </c>
      <c r="O101" s="67"/>
      <c r="P101" s="186">
        <f>O101*H101</f>
        <v>0</v>
      </c>
      <c r="Q101" s="186">
        <v>0.001</v>
      </c>
      <c r="R101" s="186">
        <f>Q101*H101</f>
        <v>0.025000000000000001</v>
      </c>
      <c r="S101" s="186">
        <v>0</v>
      </c>
      <c r="T101" s="187">
        <f>S101*H101</f>
        <v>0</v>
      </c>
      <c r="AR101" s="19" t="s">
        <v>387</v>
      </c>
      <c r="AT101" s="19" t="s">
        <v>407</v>
      </c>
      <c r="AU101" s="19" t="s">
        <v>82</v>
      </c>
      <c r="AY101" s="19" t="s">
        <v>200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80</v>
      </c>
      <c r="BK101" s="188">
        <f>ROUND(I101*H101,2)</f>
        <v>0</v>
      </c>
      <c r="BL101" s="19" t="s">
        <v>282</v>
      </c>
      <c r="BM101" s="19" t="s">
        <v>1926</v>
      </c>
    </row>
    <row r="102" s="1" customFormat="1" ht="16.5" customHeight="1">
      <c r="B102" s="176"/>
      <c r="C102" s="213" t="s">
        <v>273</v>
      </c>
      <c r="D102" s="213" t="s">
        <v>407</v>
      </c>
      <c r="E102" s="214" t="s">
        <v>1927</v>
      </c>
      <c r="F102" s="215" t="s">
        <v>1928</v>
      </c>
      <c r="G102" s="216" t="s">
        <v>127</v>
      </c>
      <c r="H102" s="217">
        <v>2</v>
      </c>
      <c r="I102" s="218"/>
      <c r="J102" s="219">
        <f>ROUND(I102*H102,2)</f>
        <v>0</v>
      </c>
      <c r="K102" s="215" t="s">
        <v>3</v>
      </c>
      <c r="L102" s="220"/>
      <c r="M102" s="221" t="s">
        <v>3</v>
      </c>
      <c r="N102" s="222" t="s">
        <v>43</v>
      </c>
      <c r="O102" s="67"/>
      <c r="P102" s="186">
        <f>O102*H102</f>
        <v>0</v>
      </c>
      <c r="Q102" s="186">
        <v>0.00022000000000000001</v>
      </c>
      <c r="R102" s="186">
        <f>Q102*H102</f>
        <v>0.00044000000000000002</v>
      </c>
      <c r="S102" s="186">
        <v>0</v>
      </c>
      <c r="T102" s="187">
        <f>S102*H102</f>
        <v>0</v>
      </c>
      <c r="AR102" s="19" t="s">
        <v>387</v>
      </c>
      <c r="AT102" s="19" t="s">
        <v>407</v>
      </c>
      <c r="AU102" s="19" t="s">
        <v>82</v>
      </c>
      <c r="AY102" s="19" t="s">
        <v>200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80</v>
      </c>
      <c r="BK102" s="188">
        <f>ROUND(I102*H102,2)</f>
        <v>0</v>
      </c>
      <c r="BL102" s="19" t="s">
        <v>282</v>
      </c>
      <c r="BM102" s="19" t="s">
        <v>1929</v>
      </c>
    </row>
    <row r="103" s="1" customFormat="1" ht="16.5" customHeight="1">
      <c r="B103" s="176"/>
      <c r="C103" s="213" t="s">
        <v>9</v>
      </c>
      <c r="D103" s="213" t="s">
        <v>407</v>
      </c>
      <c r="E103" s="214" t="s">
        <v>1930</v>
      </c>
      <c r="F103" s="215" t="s">
        <v>1931</v>
      </c>
      <c r="G103" s="216" t="s">
        <v>127</v>
      </c>
      <c r="H103" s="217">
        <v>2</v>
      </c>
      <c r="I103" s="218"/>
      <c r="J103" s="219">
        <f>ROUND(I103*H103,2)</f>
        <v>0</v>
      </c>
      <c r="K103" s="215" t="s">
        <v>3</v>
      </c>
      <c r="L103" s="220"/>
      <c r="M103" s="221" t="s">
        <v>3</v>
      </c>
      <c r="N103" s="222" t="s">
        <v>43</v>
      </c>
      <c r="O103" s="67"/>
      <c r="P103" s="186">
        <f>O103*H103</f>
        <v>0</v>
      </c>
      <c r="Q103" s="186">
        <v>0.00013999999999999999</v>
      </c>
      <c r="R103" s="186">
        <f>Q103*H103</f>
        <v>0.00027999999999999998</v>
      </c>
      <c r="S103" s="186">
        <v>0</v>
      </c>
      <c r="T103" s="187">
        <f>S103*H103</f>
        <v>0</v>
      </c>
      <c r="AR103" s="19" t="s">
        <v>387</v>
      </c>
      <c r="AT103" s="19" t="s">
        <v>407</v>
      </c>
      <c r="AU103" s="19" t="s">
        <v>82</v>
      </c>
      <c r="AY103" s="19" t="s">
        <v>200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80</v>
      </c>
      <c r="BK103" s="188">
        <f>ROUND(I103*H103,2)</f>
        <v>0</v>
      </c>
      <c r="BL103" s="19" t="s">
        <v>282</v>
      </c>
      <c r="BM103" s="19" t="s">
        <v>1932</v>
      </c>
    </row>
    <row r="104" s="1" customFormat="1" ht="22.5" customHeight="1">
      <c r="B104" s="176"/>
      <c r="C104" s="177" t="s">
        <v>282</v>
      </c>
      <c r="D104" s="177" t="s">
        <v>202</v>
      </c>
      <c r="E104" s="178" t="s">
        <v>1933</v>
      </c>
      <c r="F104" s="179" t="s">
        <v>1934</v>
      </c>
      <c r="G104" s="180" t="s">
        <v>127</v>
      </c>
      <c r="H104" s="181">
        <v>1</v>
      </c>
      <c r="I104" s="182"/>
      <c r="J104" s="183">
        <f>ROUND(I104*H104,2)</f>
        <v>0</v>
      </c>
      <c r="K104" s="179" t="s">
        <v>3</v>
      </c>
      <c r="L104" s="37"/>
      <c r="M104" s="184" t="s">
        <v>3</v>
      </c>
      <c r="N104" s="185" t="s">
        <v>43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AR104" s="19" t="s">
        <v>282</v>
      </c>
      <c r="AT104" s="19" t="s">
        <v>202</v>
      </c>
      <c r="AU104" s="19" t="s">
        <v>82</v>
      </c>
      <c r="AY104" s="19" t="s">
        <v>200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80</v>
      </c>
      <c r="BK104" s="188">
        <f>ROUND(I104*H104,2)</f>
        <v>0</v>
      </c>
      <c r="BL104" s="19" t="s">
        <v>282</v>
      </c>
      <c r="BM104" s="19" t="s">
        <v>1935</v>
      </c>
    </row>
    <row r="105" s="11" customFormat="1" ht="25.92" customHeight="1">
      <c r="B105" s="163"/>
      <c r="D105" s="164" t="s">
        <v>71</v>
      </c>
      <c r="E105" s="165" t="s">
        <v>407</v>
      </c>
      <c r="F105" s="165" t="s">
        <v>855</v>
      </c>
      <c r="I105" s="166"/>
      <c r="J105" s="167">
        <f>BK105</f>
        <v>0</v>
      </c>
      <c r="L105" s="163"/>
      <c r="M105" s="168"/>
      <c r="N105" s="169"/>
      <c r="O105" s="169"/>
      <c r="P105" s="170">
        <f>P106</f>
        <v>0</v>
      </c>
      <c r="Q105" s="169"/>
      <c r="R105" s="170">
        <f>R106</f>
        <v>0.0050350999999999998</v>
      </c>
      <c r="S105" s="169"/>
      <c r="T105" s="171">
        <f>T106</f>
        <v>0</v>
      </c>
      <c r="AR105" s="164" t="s">
        <v>216</v>
      </c>
      <c r="AT105" s="172" t="s">
        <v>71</v>
      </c>
      <c r="AU105" s="172" t="s">
        <v>72</v>
      </c>
      <c r="AY105" s="164" t="s">
        <v>200</v>
      </c>
      <c r="BK105" s="173">
        <f>BK106</f>
        <v>0</v>
      </c>
    </row>
    <row r="106" s="11" customFormat="1" ht="22.8" customHeight="1">
      <c r="B106" s="163"/>
      <c r="D106" s="164" t="s">
        <v>71</v>
      </c>
      <c r="E106" s="174" t="s">
        <v>1936</v>
      </c>
      <c r="F106" s="174" t="s">
        <v>1937</v>
      </c>
      <c r="I106" s="166"/>
      <c r="J106" s="175">
        <f>BK106</f>
        <v>0</v>
      </c>
      <c r="L106" s="163"/>
      <c r="M106" s="168"/>
      <c r="N106" s="169"/>
      <c r="O106" s="169"/>
      <c r="P106" s="170">
        <f>SUM(P107:P112)</f>
        <v>0</v>
      </c>
      <c r="Q106" s="169"/>
      <c r="R106" s="170">
        <f>SUM(R107:R112)</f>
        <v>0.0050350999999999998</v>
      </c>
      <c r="S106" s="169"/>
      <c r="T106" s="171">
        <f>SUM(T107:T112)</f>
        <v>0</v>
      </c>
      <c r="AR106" s="164" t="s">
        <v>216</v>
      </c>
      <c r="AT106" s="172" t="s">
        <v>71</v>
      </c>
      <c r="AU106" s="172" t="s">
        <v>80</v>
      </c>
      <c r="AY106" s="164" t="s">
        <v>200</v>
      </c>
      <c r="BK106" s="173">
        <f>SUM(BK107:BK112)</f>
        <v>0</v>
      </c>
    </row>
    <row r="107" s="1" customFormat="1" ht="16.5" customHeight="1">
      <c r="B107" s="176"/>
      <c r="C107" s="177" t="s">
        <v>287</v>
      </c>
      <c r="D107" s="177" t="s">
        <v>202</v>
      </c>
      <c r="E107" s="178" t="s">
        <v>1938</v>
      </c>
      <c r="F107" s="179" t="s">
        <v>1939</v>
      </c>
      <c r="G107" s="180" t="s">
        <v>1940</v>
      </c>
      <c r="H107" s="181">
        <v>0.070000000000000007</v>
      </c>
      <c r="I107" s="182"/>
      <c r="J107" s="183">
        <f>ROUND(I107*H107,2)</f>
        <v>0</v>
      </c>
      <c r="K107" s="179" t="s">
        <v>3</v>
      </c>
      <c r="L107" s="37"/>
      <c r="M107" s="184" t="s">
        <v>3</v>
      </c>
      <c r="N107" s="185" t="s">
        <v>43</v>
      </c>
      <c r="O107" s="67"/>
      <c r="P107" s="186">
        <f>O107*H107</f>
        <v>0</v>
      </c>
      <c r="Q107" s="186">
        <v>0.0019300000000000001</v>
      </c>
      <c r="R107" s="186">
        <f>Q107*H107</f>
        <v>0.00013510000000000003</v>
      </c>
      <c r="S107" s="186">
        <v>0</v>
      </c>
      <c r="T107" s="187">
        <f>S107*H107</f>
        <v>0</v>
      </c>
      <c r="AR107" s="19" t="s">
        <v>567</v>
      </c>
      <c r="AT107" s="19" t="s">
        <v>202</v>
      </c>
      <c r="AU107" s="19" t="s">
        <v>82</v>
      </c>
      <c r="AY107" s="19" t="s">
        <v>200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80</v>
      </c>
      <c r="BK107" s="188">
        <f>ROUND(I107*H107,2)</f>
        <v>0</v>
      </c>
      <c r="BL107" s="19" t="s">
        <v>567</v>
      </c>
      <c r="BM107" s="19" t="s">
        <v>1941</v>
      </c>
    </row>
    <row r="108" s="1" customFormat="1" ht="22.5" customHeight="1">
      <c r="B108" s="176"/>
      <c r="C108" s="177" t="s">
        <v>292</v>
      </c>
      <c r="D108" s="177" t="s">
        <v>202</v>
      </c>
      <c r="E108" s="178" t="s">
        <v>1942</v>
      </c>
      <c r="F108" s="179" t="s">
        <v>1943</v>
      </c>
      <c r="G108" s="180" t="s">
        <v>131</v>
      </c>
      <c r="H108" s="181">
        <v>35</v>
      </c>
      <c r="I108" s="182"/>
      <c r="J108" s="183">
        <f>ROUND(I108*H108,2)</f>
        <v>0</v>
      </c>
      <c r="K108" s="179" t="s">
        <v>3</v>
      </c>
      <c r="L108" s="37"/>
      <c r="M108" s="184" t="s">
        <v>3</v>
      </c>
      <c r="N108" s="185" t="s">
        <v>43</v>
      </c>
      <c r="O108" s="67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AR108" s="19" t="s">
        <v>567</v>
      </c>
      <c r="AT108" s="19" t="s">
        <v>202</v>
      </c>
      <c r="AU108" s="19" t="s">
        <v>82</v>
      </c>
      <c r="AY108" s="19" t="s">
        <v>200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80</v>
      </c>
      <c r="BK108" s="188">
        <f>ROUND(I108*H108,2)</f>
        <v>0</v>
      </c>
      <c r="BL108" s="19" t="s">
        <v>567</v>
      </c>
      <c r="BM108" s="19" t="s">
        <v>1944</v>
      </c>
    </row>
    <row r="109" s="12" customFormat="1">
      <c r="B109" s="189"/>
      <c r="D109" s="190" t="s">
        <v>208</v>
      </c>
      <c r="E109" s="191" t="s">
        <v>3</v>
      </c>
      <c r="F109" s="192" t="s">
        <v>1945</v>
      </c>
      <c r="H109" s="193">
        <v>35</v>
      </c>
      <c r="I109" s="194"/>
      <c r="L109" s="189"/>
      <c r="M109" s="195"/>
      <c r="N109" s="196"/>
      <c r="O109" s="196"/>
      <c r="P109" s="196"/>
      <c r="Q109" s="196"/>
      <c r="R109" s="196"/>
      <c r="S109" s="196"/>
      <c r="T109" s="197"/>
      <c r="AT109" s="191" t="s">
        <v>208</v>
      </c>
      <c r="AU109" s="191" t="s">
        <v>82</v>
      </c>
      <c r="AV109" s="12" t="s">
        <v>82</v>
      </c>
      <c r="AW109" s="12" t="s">
        <v>33</v>
      </c>
      <c r="AX109" s="12" t="s">
        <v>80</v>
      </c>
      <c r="AY109" s="191" t="s">
        <v>200</v>
      </c>
    </row>
    <row r="110" s="1" customFormat="1" ht="22.5" customHeight="1">
      <c r="B110" s="176"/>
      <c r="C110" s="177" t="s">
        <v>297</v>
      </c>
      <c r="D110" s="177" t="s">
        <v>202</v>
      </c>
      <c r="E110" s="178" t="s">
        <v>1946</v>
      </c>
      <c r="F110" s="179" t="s">
        <v>1947</v>
      </c>
      <c r="G110" s="180" t="s">
        <v>116</v>
      </c>
      <c r="H110" s="181">
        <v>70</v>
      </c>
      <c r="I110" s="182"/>
      <c r="J110" s="183">
        <f>ROUND(I110*H110,2)</f>
        <v>0</v>
      </c>
      <c r="K110" s="179" t="s">
        <v>3</v>
      </c>
      <c r="L110" s="37"/>
      <c r="M110" s="184" t="s">
        <v>3</v>
      </c>
      <c r="N110" s="185" t="s">
        <v>43</v>
      </c>
      <c r="O110" s="67"/>
      <c r="P110" s="186">
        <f>O110*H110</f>
        <v>0</v>
      </c>
      <c r="Q110" s="186">
        <v>6.9999999999999994E-05</v>
      </c>
      <c r="R110" s="186">
        <f>Q110*H110</f>
        <v>0.0048999999999999998</v>
      </c>
      <c r="S110" s="186">
        <v>0</v>
      </c>
      <c r="T110" s="187">
        <f>S110*H110</f>
        <v>0</v>
      </c>
      <c r="AR110" s="19" t="s">
        <v>567</v>
      </c>
      <c r="AT110" s="19" t="s">
        <v>202</v>
      </c>
      <c r="AU110" s="19" t="s">
        <v>82</v>
      </c>
      <c r="AY110" s="19" t="s">
        <v>200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80</v>
      </c>
      <c r="BK110" s="188">
        <f>ROUND(I110*H110,2)</f>
        <v>0</v>
      </c>
      <c r="BL110" s="19" t="s">
        <v>567</v>
      </c>
      <c r="BM110" s="19" t="s">
        <v>1948</v>
      </c>
    </row>
    <row r="111" s="1" customFormat="1" ht="16.5" customHeight="1">
      <c r="B111" s="176"/>
      <c r="C111" s="177" t="s">
        <v>317</v>
      </c>
      <c r="D111" s="177" t="s">
        <v>202</v>
      </c>
      <c r="E111" s="178" t="s">
        <v>1949</v>
      </c>
      <c r="F111" s="179" t="s">
        <v>1950</v>
      </c>
      <c r="G111" s="180" t="s">
        <v>131</v>
      </c>
      <c r="H111" s="181">
        <v>33.25</v>
      </c>
      <c r="I111" s="182"/>
      <c r="J111" s="183">
        <f>ROUND(I111*H111,2)</f>
        <v>0</v>
      </c>
      <c r="K111" s="179" t="s">
        <v>3</v>
      </c>
      <c r="L111" s="37"/>
      <c r="M111" s="184" t="s">
        <v>3</v>
      </c>
      <c r="N111" s="185" t="s">
        <v>43</v>
      </c>
      <c r="O111" s="67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AR111" s="19" t="s">
        <v>567</v>
      </c>
      <c r="AT111" s="19" t="s">
        <v>202</v>
      </c>
      <c r="AU111" s="19" t="s">
        <v>82</v>
      </c>
      <c r="AY111" s="19" t="s">
        <v>200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9" t="s">
        <v>80</v>
      </c>
      <c r="BK111" s="188">
        <f>ROUND(I111*H111,2)</f>
        <v>0</v>
      </c>
      <c r="BL111" s="19" t="s">
        <v>567</v>
      </c>
      <c r="BM111" s="19" t="s">
        <v>1951</v>
      </c>
    </row>
    <row r="112" s="12" customFormat="1">
      <c r="B112" s="189"/>
      <c r="D112" s="190" t="s">
        <v>208</v>
      </c>
      <c r="E112" s="191" t="s">
        <v>3</v>
      </c>
      <c r="F112" s="192" t="s">
        <v>1952</v>
      </c>
      <c r="H112" s="193">
        <v>33.25</v>
      </c>
      <c r="I112" s="194"/>
      <c r="L112" s="189"/>
      <c r="M112" s="244"/>
      <c r="N112" s="245"/>
      <c r="O112" s="245"/>
      <c r="P112" s="245"/>
      <c r="Q112" s="245"/>
      <c r="R112" s="245"/>
      <c r="S112" s="245"/>
      <c r="T112" s="246"/>
      <c r="AT112" s="191" t="s">
        <v>208</v>
      </c>
      <c r="AU112" s="191" t="s">
        <v>82</v>
      </c>
      <c r="AV112" s="12" t="s">
        <v>82</v>
      </c>
      <c r="AW112" s="12" t="s">
        <v>33</v>
      </c>
      <c r="AX112" s="12" t="s">
        <v>80</v>
      </c>
      <c r="AY112" s="191" t="s">
        <v>200</v>
      </c>
    </row>
    <row r="113" s="1" customFormat="1" ht="6.96" customHeight="1">
      <c r="B113" s="52"/>
      <c r="C113" s="53"/>
      <c r="D113" s="53"/>
      <c r="E113" s="53"/>
      <c r="F113" s="53"/>
      <c r="G113" s="53"/>
      <c r="H113" s="53"/>
      <c r="I113" s="137"/>
      <c r="J113" s="53"/>
      <c r="K113" s="53"/>
      <c r="L113" s="37"/>
    </row>
  </sheetData>
  <autoFilter ref="C82:K11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113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1" t="s">
        <v>17</v>
      </c>
      <c r="L6" s="22"/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</row>
    <row r="8" s="1" customFormat="1" ht="12" customHeight="1">
      <c r="B8" s="37"/>
      <c r="D8" s="31" t="s">
        <v>136</v>
      </c>
      <c r="I8" s="121"/>
      <c r="L8" s="37"/>
    </row>
    <row r="9" s="1" customFormat="1" ht="36.96" customHeight="1">
      <c r="B9" s="37"/>
      <c r="E9" s="58" t="s">
        <v>1953</v>
      </c>
      <c r="F9" s="1"/>
      <c r="G9" s="1"/>
      <c r="H9" s="1"/>
      <c r="I9" s="121"/>
      <c r="L9" s="37"/>
    </row>
    <row r="10" s="1" customFormat="1">
      <c r="B10" s="37"/>
      <c r="I10" s="121"/>
      <c r="L10" s="37"/>
    </row>
    <row r="11" s="1" customFormat="1" ht="12" customHeight="1">
      <c r="B11" s="37"/>
      <c r="D11" s="31" t="s">
        <v>19</v>
      </c>
      <c r="F11" s="19" t="s">
        <v>3</v>
      </c>
      <c r="I11" s="122" t="s">
        <v>20</v>
      </c>
      <c r="J11" s="19" t="s">
        <v>3</v>
      </c>
      <c r="L11" s="37"/>
    </row>
    <row r="12" s="1" customFormat="1" ht="12" customHeight="1">
      <c r="B12" s="37"/>
      <c r="D12" s="31" t="s">
        <v>21</v>
      </c>
      <c r="F12" s="19" t="s">
        <v>22</v>
      </c>
      <c r="I12" s="122" t="s">
        <v>23</v>
      </c>
      <c r="J12" s="60" t="str">
        <f>'Rekapitulace stavby'!AN8</f>
        <v>12. 2. 2019</v>
      </c>
      <c r="L12" s="37"/>
    </row>
    <row r="13" s="1" customFormat="1" ht="10.8" customHeight="1">
      <c r="B13" s="37"/>
      <c r="I13" s="121"/>
      <c r="L13" s="37"/>
    </row>
    <row r="14" s="1" customFormat="1" ht="12" customHeight="1">
      <c r="B14" s="37"/>
      <c r="D14" s="31" t="s">
        <v>25</v>
      </c>
      <c r="I14" s="122" t="s">
        <v>26</v>
      </c>
      <c r="J14" s="19" t="s">
        <v>3</v>
      </c>
      <c r="L14" s="37"/>
    </row>
    <row r="15" s="1" customFormat="1" ht="18" customHeight="1">
      <c r="B15" s="37"/>
      <c r="E15" s="19" t="s">
        <v>27</v>
      </c>
      <c r="I15" s="122" t="s">
        <v>28</v>
      </c>
      <c r="J15" s="19" t="s">
        <v>3</v>
      </c>
      <c r="L15" s="37"/>
    </row>
    <row r="16" s="1" customFormat="1" ht="6.96" customHeight="1">
      <c r="B16" s="37"/>
      <c r="I16" s="121"/>
      <c r="L16" s="37"/>
    </row>
    <row r="17" s="1" customFormat="1" ht="12" customHeight="1">
      <c r="B17" s="37"/>
      <c r="D17" s="31" t="s">
        <v>29</v>
      </c>
      <c r="I17" s="122" t="s">
        <v>26</v>
      </c>
      <c r="J17" s="32" t="str">
        <f>'Rekapitulace stavby'!AN13</f>
        <v>Vyplň údaj</v>
      </c>
      <c r="L17" s="37"/>
    </row>
    <row r="18" s="1" customFormat="1" ht="18" customHeight="1">
      <c r="B18" s="37"/>
      <c r="E18" s="32" t="str">
        <f>'Rekapitulace stavby'!E14</f>
        <v>Vyplň údaj</v>
      </c>
      <c r="F18" s="19"/>
      <c r="G18" s="19"/>
      <c r="H18" s="19"/>
      <c r="I18" s="122" t="s">
        <v>28</v>
      </c>
      <c r="J18" s="32" t="str">
        <f>'Rekapitulace stavby'!AN14</f>
        <v>Vyplň údaj</v>
      </c>
      <c r="L18" s="37"/>
    </row>
    <row r="19" s="1" customFormat="1" ht="6.96" customHeight="1">
      <c r="B19" s="37"/>
      <c r="I19" s="121"/>
      <c r="L19" s="37"/>
    </row>
    <row r="20" s="1" customFormat="1" ht="12" customHeight="1">
      <c r="B20" s="37"/>
      <c r="D20" s="31" t="s">
        <v>31</v>
      </c>
      <c r="I20" s="122" t="s">
        <v>26</v>
      </c>
      <c r="J20" s="19" t="s">
        <v>3</v>
      </c>
      <c r="L20" s="37"/>
    </row>
    <row r="21" s="1" customFormat="1" ht="18" customHeight="1">
      <c r="B21" s="37"/>
      <c r="E21" s="19" t="s">
        <v>32</v>
      </c>
      <c r="I21" s="122" t="s">
        <v>28</v>
      </c>
      <c r="J21" s="19" t="s">
        <v>3</v>
      </c>
      <c r="L21" s="37"/>
    </row>
    <row r="22" s="1" customFormat="1" ht="6.96" customHeight="1">
      <c r="B22" s="37"/>
      <c r="I22" s="121"/>
      <c r="L22" s="37"/>
    </row>
    <row r="23" s="1" customFormat="1" ht="12" customHeight="1">
      <c r="B23" s="37"/>
      <c r="D23" s="31" t="s">
        <v>34</v>
      </c>
      <c r="I23" s="122" t="s">
        <v>26</v>
      </c>
      <c r="J23" s="19" t="s">
        <v>3</v>
      </c>
      <c r="L23" s="37"/>
    </row>
    <row r="24" s="1" customFormat="1" ht="18" customHeight="1">
      <c r="B24" s="37"/>
      <c r="E24" s="19" t="s">
        <v>35</v>
      </c>
      <c r="I24" s="122" t="s">
        <v>28</v>
      </c>
      <c r="J24" s="19" t="s">
        <v>3</v>
      </c>
      <c r="L24" s="37"/>
    </row>
    <row r="25" s="1" customFormat="1" ht="6.96" customHeight="1">
      <c r="B25" s="37"/>
      <c r="I25" s="121"/>
      <c r="L25" s="37"/>
    </row>
    <row r="26" s="1" customFormat="1" ht="12" customHeight="1">
      <c r="B26" s="37"/>
      <c r="D26" s="31" t="s">
        <v>36</v>
      </c>
      <c r="I26" s="121"/>
      <c r="L26" s="37"/>
    </row>
    <row r="27" s="7" customFormat="1" ht="16.5" customHeight="1">
      <c r="B27" s="123"/>
      <c r="E27" s="35" t="s">
        <v>3</v>
      </c>
      <c r="F27" s="35"/>
      <c r="G27" s="35"/>
      <c r="H27" s="35"/>
      <c r="I27" s="124"/>
      <c r="L27" s="123"/>
    </row>
    <row r="28" s="1" customFormat="1" ht="6.96" customHeight="1">
      <c r="B28" s="37"/>
      <c r="I28" s="121"/>
      <c r="L28" s="37"/>
    </row>
    <row r="29" s="1" customFormat="1" ht="6.96" customHeight="1">
      <c r="B29" s="37"/>
      <c r="D29" s="63"/>
      <c r="E29" s="63"/>
      <c r="F29" s="63"/>
      <c r="G29" s="63"/>
      <c r="H29" s="63"/>
      <c r="I29" s="125"/>
      <c r="J29" s="63"/>
      <c r="K29" s="63"/>
      <c r="L29" s="37"/>
    </row>
    <row r="30" s="1" customFormat="1" ht="25.44" customHeight="1">
      <c r="B30" s="37"/>
      <c r="D30" s="126" t="s">
        <v>38</v>
      </c>
      <c r="I30" s="121"/>
      <c r="J30" s="83">
        <f>ROUND(J80, 2)</f>
        <v>0</v>
      </c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14.4" customHeight="1">
      <c r="B32" s="37"/>
      <c r="F32" s="41" t="s">
        <v>40</v>
      </c>
      <c r="I32" s="127" t="s">
        <v>39</v>
      </c>
      <c r="J32" s="41" t="s">
        <v>41</v>
      </c>
      <c r="L32" s="37"/>
    </row>
    <row r="33" s="1" customFormat="1" ht="14.4" customHeight="1">
      <c r="B33" s="37"/>
      <c r="D33" s="31" t="s">
        <v>42</v>
      </c>
      <c r="E33" s="31" t="s">
        <v>43</v>
      </c>
      <c r="F33" s="128">
        <f>ROUND((SUM(BE80:BE101)),  2)</f>
        <v>0</v>
      </c>
      <c r="I33" s="129">
        <v>0.20999999999999999</v>
      </c>
      <c r="J33" s="128">
        <f>ROUND(((SUM(BE80:BE101))*I33),  2)</f>
        <v>0</v>
      </c>
      <c r="L33" s="37"/>
    </row>
    <row r="34" s="1" customFormat="1" ht="14.4" customHeight="1">
      <c r="B34" s="37"/>
      <c r="E34" s="31" t="s">
        <v>44</v>
      </c>
      <c r="F34" s="128">
        <f>ROUND((SUM(BF80:BF101)),  2)</f>
        <v>0</v>
      </c>
      <c r="I34" s="129">
        <v>0.14999999999999999</v>
      </c>
      <c r="J34" s="128">
        <f>ROUND(((SUM(BF80:BF101))*I34),  2)</f>
        <v>0</v>
      </c>
      <c r="L34" s="37"/>
    </row>
    <row r="35" hidden="1" s="1" customFormat="1" ht="14.4" customHeight="1">
      <c r="B35" s="37"/>
      <c r="E35" s="31" t="s">
        <v>45</v>
      </c>
      <c r="F35" s="128">
        <f>ROUND((SUM(BG80:BG101)),  2)</f>
        <v>0</v>
      </c>
      <c r="I35" s="129">
        <v>0.20999999999999999</v>
      </c>
      <c r="J35" s="128">
        <f>0</f>
        <v>0</v>
      </c>
      <c r="L35" s="37"/>
    </row>
    <row r="36" hidden="1" s="1" customFormat="1" ht="14.4" customHeight="1">
      <c r="B36" s="37"/>
      <c r="E36" s="31" t="s">
        <v>46</v>
      </c>
      <c r="F36" s="128">
        <f>ROUND((SUM(BH80:BH101)),  2)</f>
        <v>0</v>
      </c>
      <c r="I36" s="129">
        <v>0.14999999999999999</v>
      </c>
      <c r="J36" s="128">
        <f>0</f>
        <v>0</v>
      </c>
      <c r="L36" s="37"/>
    </row>
    <row r="37" hidden="1" s="1" customFormat="1" ht="14.4" customHeight="1">
      <c r="B37" s="37"/>
      <c r="E37" s="31" t="s">
        <v>47</v>
      </c>
      <c r="F37" s="128">
        <f>ROUND((SUM(BI80:BI101)),  2)</f>
        <v>0</v>
      </c>
      <c r="I37" s="129">
        <v>0</v>
      </c>
      <c r="J37" s="128">
        <f>0</f>
        <v>0</v>
      </c>
      <c r="L37" s="37"/>
    </row>
    <row r="38" s="1" customFormat="1" ht="6.96" customHeight="1">
      <c r="B38" s="37"/>
      <c r="I38" s="121"/>
      <c r="L38" s="37"/>
    </row>
    <row r="39" s="1" customFormat="1" ht="25.44" customHeight="1">
      <c r="B39" s="37"/>
      <c r="C39" s="130"/>
      <c r="D39" s="131" t="s">
        <v>48</v>
      </c>
      <c r="E39" s="71"/>
      <c r="F39" s="7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37"/>
    </row>
    <row r="40" s="1" customFormat="1" ht="14.4" customHeight="1">
      <c r="B40" s="52"/>
      <c r="C40" s="53"/>
      <c r="D40" s="53"/>
      <c r="E40" s="53"/>
      <c r="F40" s="53"/>
      <c r="G40" s="53"/>
      <c r="H40" s="53"/>
      <c r="I40" s="137"/>
      <c r="J40" s="53"/>
      <c r="K40" s="53"/>
      <c r="L40" s="37"/>
    </row>
    <row r="44" s="1" customFormat="1" ht="6.96" customHeight="1">
      <c r="B44" s="54"/>
      <c r="C44" s="55"/>
      <c r="D44" s="55"/>
      <c r="E44" s="55"/>
      <c r="F44" s="55"/>
      <c r="G44" s="55"/>
      <c r="H44" s="55"/>
      <c r="I44" s="138"/>
      <c r="J44" s="55"/>
      <c r="K44" s="55"/>
      <c r="L44" s="37"/>
    </row>
    <row r="45" s="1" customFormat="1" ht="24.96" customHeight="1">
      <c r="B45" s="37"/>
      <c r="C45" s="23" t="s">
        <v>170</v>
      </c>
      <c r="I45" s="121"/>
      <c r="L45" s="37"/>
    </row>
    <row r="46" s="1" customFormat="1" ht="6.96" customHeight="1">
      <c r="B46" s="37"/>
      <c r="I46" s="121"/>
      <c r="L46" s="37"/>
    </row>
    <row r="47" s="1" customFormat="1" ht="12" customHeight="1">
      <c r="B47" s="37"/>
      <c r="C47" s="31" t="s">
        <v>17</v>
      </c>
      <c r="I47" s="121"/>
      <c r="L47" s="37"/>
    </row>
    <row r="48" s="1" customFormat="1" ht="16.5" customHeight="1">
      <c r="B48" s="37"/>
      <c r="E48" s="120" t="str">
        <f>E7</f>
        <v>Semčice, dostavba kanalizace a intenzifikace ČOV - Část A) Dostavba kanalizace - UZNATELNÉ NÁKLADY</v>
      </c>
      <c r="F48" s="31"/>
      <c r="G48" s="31"/>
      <c r="H48" s="31"/>
      <c r="I48" s="121"/>
      <c r="L48" s="37"/>
    </row>
    <row r="49" s="1" customFormat="1" ht="12" customHeight="1">
      <c r="B49" s="37"/>
      <c r="C49" s="31" t="s">
        <v>136</v>
      </c>
      <c r="I49" s="121"/>
      <c r="L49" s="37"/>
    </row>
    <row r="50" s="1" customFormat="1" ht="16.5" customHeight="1">
      <c r="B50" s="37"/>
      <c r="E50" s="58" t="str">
        <f>E9</f>
        <v>08 - VRN</v>
      </c>
      <c r="F50" s="1"/>
      <c r="G50" s="1"/>
      <c r="H50" s="1"/>
      <c r="I50" s="121"/>
      <c r="L50" s="37"/>
    </row>
    <row r="51" s="1" customFormat="1" ht="6.96" customHeight="1">
      <c r="B51" s="37"/>
      <c r="I51" s="121"/>
      <c r="L51" s="37"/>
    </row>
    <row r="52" s="1" customFormat="1" ht="12" customHeight="1">
      <c r="B52" s="37"/>
      <c r="C52" s="31" t="s">
        <v>21</v>
      </c>
      <c r="F52" s="19" t="str">
        <f>F12</f>
        <v>Semčice</v>
      </c>
      <c r="I52" s="122" t="s">
        <v>23</v>
      </c>
      <c r="J52" s="60" t="str">
        <f>IF(J12="","",J12)</f>
        <v>12. 2. 2019</v>
      </c>
      <c r="L52" s="37"/>
    </row>
    <row r="53" s="1" customFormat="1" ht="6.96" customHeight="1">
      <c r="B53" s="37"/>
      <c r="I53" s="121"/>
      <c r="L53" s="37"/>
    </row>
    <row r="54" s="1" customFormat="1" ht="24.9" customHeight="1">
      <c r="B54" s="37"/>
      <c r="C54" s="31" t="s">
        <v>25</v>
      </c>
      <c r="F54" s="19" t="str">
        <f>E15</f>
        <v>VaK Mladá Boleslav, a.s.</v>
      </c>
      <c r="I54" s="122" t="s">
        <v>31</v>
      </c>
      <c r="J54" s="35" t="str">
        <f>E21</f>
        <v>Vodohospodářské inženýrské služby, a.s.</v>
      </c>
      <c r="L54" s="37"/>
    </row>
    <row r="55" s="1" customFormat="1" ht="13.65" customHeight="1">
      <c r="B55" s="37"/>
      <c r="C55" s="31" t="s">
        <v>29</v>
      </c>
      <c r="F55" s="19" t="str">
        <f>IF(E18="","",E18)</f>
        <v>Vyplň údaj</v>
      </c>
      <c r="I55" s="122" t="s">
        <v>34</v>
      </c>
      <c r="J55" s="35" t="str">
        <f>E24</f>
        <v>Ing.Eva Mrvová</v>
      </c>
      <c r="L55" s="37"/>
    </row>
    <row r="56" s="1" customFormat="1" ht="10.32" customHeight="1">
      <c r="B56" s="37"/>
      <c r="I56" s="121"/>
      <c r="L56" s="37"/>
    </row>
    <row r="57" s="1" customFormat="1" ht="29.28" customHeight="1">
      <c r="B57" s="37"/>
      <c r="C57" s="139" t="s">
        <v>171</v>
      </c>
      <c r="D57" s="130"/>
      <c r="E57" s="130"/>
      <c r="F57" s="130"/>
      <c r="G57" s="130"/>
      <c r="H57" s="130"/>
      <c r="I57" s="140"/>
      <c r="J57" s="141" t="s">
        <v>172</v>
      </c>
      <c r="K57" s="130"/>
      <c r="L57" s="37"/>
    </row>
    <row r="58" s="1" customFormat="1" ht="10.32" customHeight="1">
      <c r="B58" s="37"/>
      <c r="I58" s="121"/>
      <c r="L58" s="37"/>
    </row>
    <row r="59" s="1" customFormat="1" ht="22.8" customHeight="1">
      <c r="B59" s="37"/>
      <c r="C59" s="142" t="s">
        <v>70</v>
      </c>
      <c r="I59" s="121"/>
      <c r="J59" s="83">
        <f>J80</f>
        <v>0</v>
      </c>
      <c r="L59" s="37"/>
      <c r="AU59" s="19" t="s">
        <v>173</v>
      </c>
    </row>
    <row r="60" s="8" customFormat="1" ht="24.96" customHeight="1">
      <c r="B60" s="143"/>
      <c r="D60" s="144" t="s">
        <v>1954</v>
      </c>
      <c r="E60" s="145"/>
      <c r="F60" s="145"/>
      <c r="G60" s="145"/>
      <c r="H60" s="145"/>
      <c r="I60" s="146"/>
      <c r="J60" s="147">
        <f>J81</f>
        <v>0</v>
      </c>
      <c r="L60" s="143"/>
    </row>
    <row r="61" s="1" customFormat="1" ht="21.84" customHeight="1">
      <c r="B61" s="37"/>
      <c r="I61" s="121"/>
      <c r="L61" s="37"/>
    </row>
    <row r="62" s="1" customFormat="1" ht="6.96" customHeight="1">
      <c r="B62" s="52"/>
      <c r="C62" s="53"/>
      <c r="D62" s="53"/>
      <c r="E62" s="53"/>
      <c r="F62" s="53"/>
      <c r="G62" s="53"/>
      <c r="H62" s="53"/>
      <c r="I62" s="137"/>
      <c r="J62" s="53"/>
      <c r="K62" s="53"/>
      <c r="L62" s="37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38"/>
      <c r="J66" s="55"/>
      <c r="K66" s="55"/>
      <c r="L66" s="37"/>
    </row>
    <row r="67" s="1" customFormat="1" ht="24.96" customHeight="1">
      <c r="B67" s="37"/>
      <c r="C67" s="23" t="s">
        <v>185</v>
      </c>
      <c r="I67" s="121"/>
      <c r="L67" s="37"/>
    </row>
    <row r="68" s="1" customFormat="1" ht="6.96" customHeight="1">
      <c r="B68" s="37"/>
      <c r="I68" s="121"/>
      <c r="L68" s="37"/>
    </row>
    <row r="69" s="1" customFormat="1" ht="12" customHeight="1">
      <c r="B69" s="37"/>
      <c r="C69" s="31" t="s">
        <v>17</v>
      </c>
      <c r="I69" s="121"/>
      <c r="L69" s="37"/>
    </row>
    <row r="70" s="1" customFormat="1" ht="16.5" customHeight="1">
      <c r="B70" s="37"/>
      <c r="E70" s="120" t="str">
        <f>E7</f>
        <v>Semčice, dostavba kanalizace a intenzifikace ČOV - Část A) Dostavba kanalizace - UZNATELNÉ NÁKLADY</v>
      </c>
      <c r="F70" s="31"/>
      <c r="G70" s="31"/>
      <c r="H70" s="31"/>
      <c r="I70" s="121"/>
      <c r="L70" s="37"/>
    </row>
    <row r="71" s="1" customFormat="1" ht="12" customHeight="1">
      <c r="B71" s="37"/>
      <c r="C71" s="31" t="s">
        <v>136</v>
      </c>
      <c r="I71" s="121"/>
      <c r="L71" s="37"/>
    </row>
    <row r="72" s="1" customFormat="1" ht="16.5" customHeight="1">
      <c r="B72" s="37"/>
      <c r="E72" s="58" t="str">
        <f>E9</f>
        <v>08 - VRN</v>
      </c>
      <c r="F72" s="1"/>
      <c r="G72" s="1"/>
      <c r="H72" s="1"/>
      <c r="I72" s="121"/>
      <c r="L72" s="37"/>
    </row>
    <row r="73" s="1" customFormat="1" ht="6.96" customHeight="1">
      <c r="B73" s="37"/>
      <c r="I73" s="121"/>
      <c r="L73" s="37"/>
    </row>
    <row r="74" s="1" customFormat="1" ht="12" customHeight="1">
      <c r="B74" s="37"/>
      <c r="C74" s="31" t="s">
        <v>21</v>
      </c>
      <c r="F74" s="19" t="str">
        <f>F12</f>
        <v>Semčice</v>
      </c>
      <c r="I74" s="122" t="s">
        <v>23</v>
      </c>
      <c r="J74" s="60" t="str">
        <f>IF(J12="","",J12)</f>
        <v>12. 2. 2019</v>
      </c>
      <c r="L74" s="37"/>
    </row>
    <row r="75" s="1" customFormat="1" ht="6.96" customHeight="1">
      <c r="B75" s="37"/>
      <c r="I75" s="121"/>
      <c r="L75" s="37"/>
    </row>
    <row r="76" s="1" customFormat="1" ht="24.9" customHeight="1">
      <c r="B76" s="37"/>
      <c r="C76" s="31" t="s">
        <v>25</v>
      </c>
      <c r="F76" s="19" t="str">
        <f>E15</f>
        <v>VaK Mladá Boleslav, a.s.</v>
      </c>
      <c r="I76" s="122" t="s">
        <v>31</v>
      </c>
      <c r="J76" s="35" t="str">
        <f>E21</f>
        <v>Vodohospodářské inženýrské služby, a.s.</v>
      </c>
      <c r="L76" s="37"/>
    </row>
    <row r="77" s="1" customFormat="1" ht="13.65" customHeight="1">
      <c r="B77" s="37"/>
      <c r="C77" s="31" t="s">
        <v>29</v>
      </c>
      <c r="F77" s="19" t="str">
        <f>IF(E18="","",E18)</f>
        <v>Vyplň údaj</v>
      </c>
      <c r="I77" s="122" t="s">
        <v>34</v>
      </c>
      <c r="J77" s="35" t="str">
        <f>E24</f>
        <v>Ing.Eva Mrvová</v>
      </c>
      <c r="L77" s="37"/>
    </row>
    <row r="78" s="1" customFormat="1" ht="10.32" customHeight="1">
      <c r="B78" s="37"/>
      <c r="I78" s="121"/>
      <c r="L78" s="37"/>
    </row>
    <row r="79" s="10" customFormat="1" ht="29.28" customHeight="1">
      <c r="B79" s="153"/>
      <c r="C79" s="154" t="s">
        <v>186</v>
      </c>
      <c r="D79" s="155" t="s">
        <v>57</v>
      </c>
      <c r="E79" s="155" t="s">
        <v>53</v>
      </c>
      <c r="F79" s="155" t="s">
        <v>54</v>
      </c>
      <c r="G79" s="155" t="s">
        <v>187</v>
      </c>
      <c r="H79" s="155" t="s">
        <v>188</v>
      </c>
      <c r="I79" s="156" t="s">
        <v>189</v>
      </c>
      <c r="J79" s="157" t="s">
        <v>172</v>
      </c>
      <c r="K79" s="158" t="s">
        <v>190</v>
      </c>
      <c r="L79" s="153"/>
      <c r="M79" s="75" t="s">
        <v>3</v>
      </c>
      <c r="N79" s="76" t="s">
        <v>42</v>
      </c>
      <c r="O79" s="76" t="s">
        <v>191</v>
      </c>
      <c r="P79" s="76" t="s">
        <v>192</v>
      </c>
      <c r="Q79" s="76" t="s">
        <v>193</v>
      </c>
      <c r="R79" s="76" t="s">
        <v>194</v>
      </c>
      <c r="S79" s="76" t="s">
        <v>195</v>
      </c>
      <c r="T79" s="77" t="s">
        <v>196</v>
      </c>
    </row>
    <row r="80" s="1" customFormat="1" ht="22.8" customHeight="1">
      <c r="B80" s="37"/>
      <c r="C80" s="80" t="s">
        <v>197</v>
      </c>
      <c r="I80" s="121"/>
      <c r="J80" s="159">
        <f>BK80</f>
        <v>0</v>
      </c>
      <c r="L80" s="37"/>
      <c r="M80" s="78"/>
      <c r="N80" s="63"/>
      <c r="O80" s="63"/>
      <c r="P80" s="160">
        <f>P81</f>
        <v>0</v>
      </c>
      <c r="Q80" s="63"/>
      <c r="R80" s="160">
        <f>R81</f>
        <v>0</v>
      </c>
      <c r="S80" s="63"/>
      <c r="T80" s="161">
        <f>T81</f>
        <v>0</v>
      </c>
      <c r="AT80" s="19" t="s">
        <v>71</v>
      </c>
      <c r="AU80" s="19" t="s">
        <v>173</v>
      </c>
      <c r="BK80" s="162">
        <f>BK81</f>
        <v>0</v>
      </c>
    </row>
    <row r="81" s="11" customFormat="1" ht="25.92" customHeight="1">
      <c r="B81" s="163"/>
      <c r="D81" s="164" t="s">
        <v>71</v>
      </c>
      <c r="E81" s="165" t="s">
        <v>1955</v>
      </c>
      <c r="F81" s="165" t="s">
        <v>1956</v>
      </c>
      <c r="I81" s="166"/>
      <c r="J81" s="167">
        <f>BK81</f>
        <v>0</v>
      </c>
      <c r="L81" s="163"/>
      <c r="M81" s="168"/>
      <c r="N81" s="169"/>
      <c r="O81" s="169"/>
      <c r="P81" s="170">
        <f>SUM(P82:P101)</f>
        <v>0</v>
      </c>
      <c r="Q81" s="169"/>
      <c r="R81" s="170">
        <f>SUM(R82:R101)</f>
        <v>0</v>
      </c>
      <c r="S81" s="169"/>
      <c r="T81" s="171">
        <f>SUM(T82:T101)</f>
        <v>0</v>
      </c>
      <c r="AR81" s="164" t="s">
        <v>227</v>
      </c>
      <c r="AT81" s="172" t="s">
        <v>71</v>
      </c>
      <c r="AU81" s="172" t="s">
        <v>72</v>
      </c>
      <c r="AY81" s="164" t="s">
        <v>200</v>
      </c>
      <c r="BK81" s="173">
        <f>SUM(BK82:BK101)</f>
        <v>0</v>
      </c>
    </row>
    <row r="82" s="1" customFormat="1" ht="16.5" customHeight="1">
      <c r="B82" s="176"/>
      <c r="C82" s="177" t="s">
        <v>80</v>
      </c>
      <c r="D82" s="177" t="s">
        <v>202</v>
      </c>
      <c r="E82" s="178" t="s">
        <v>1957</v>
      </c>
      <c r="F82" s="179" t="s">
        <v>1958</v>
      </c>
      <c r="G82" s="180" t="s">
        <v>1343</v>
      </c>
      <c r="H82" s="181">
        <v>1</v>
      </c>
      <c r="I82" s="182"/>
      <c r="J82" s="183">
        <f>ROUND(I82*H82,2)</f>
        <v>0</v>
      </c>
      <c r="K82" s="179" t="s">
        <v>3</v>
      </c>
      <c r="L82" s="37"/>
      <c r="M82" s="184" t="s">
        <v>3</v>
      </c>
      <c r="N82" s="185" t="s">
        <v>43</v>
      </c>
      <c r="O82" s="67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AR82" s="19" t="s">
        <v>206</v>
      </c>
      <c r="AT82" s="19" t="s">
        <v>202</v>
      </c>
      <c r="AU82" s="19" t="s">
        <v>80</v>
      </c>
      <c r="AY82" s="19" t="s">
        <v>200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9" t="s">
        <v>80</v>
      </c>
      <c r="BK82" s="188">
        <f>ROUND(I82*H82,2)</f>
        <v>0</v>
      </c>
      <c r="BL82" s="19" t="s">
        <v>206</v>
      </c>
      <c r="BM82" s="19" t="s">
        <v>1959</v>
      </c>
    </row>
    <row r="83" s="1" customFormat="1" ht="16.5" customHeight="1">
      <c r="B83" s="176"/>
      <c r="C83" s="177" t="s">
        <v>82</v>
      </c>
      <c r="D83" s="177" t="s">
        <v>202</v>
      </c>
      <c r="E83" s="178" t="s">
        <v>1960</v>
      </c>
      <c r="F83" s="179" t="s">
        <v>1961</v>
      </c>
      <c r="G83" s="180" t="s">
        <v>1343</v>
      </c>
      <c r="H83" s="181">
        <v>1</v>
      </c>
      <c r="I83" s="182"/>
      <c r="J83" s="183">
        <f>ROUND(I83*H83,2)</f>
        <v>0</v>
      </c>
      <c r="K83" s="179" t="s">
        <v>3</v>
      </c>
      <c r="L83" s="37"/>
      <c r="M83" s="184" t="s">
        <v>3</v>
      </c>
      <c r="N83" s="185" t="s">
        <v>43</v>
      </c>
      <c r="O83" s="67"/>
      <c r="P83" s="186">
        <f>O83*H83</f>
        <v>0</v>
      </c>
      <c r="Q83" s="186">
        <v>0</v>
      </c>
      <c r="R83" s="186">
        <f>Q83*H83</f>
        <v>0</v>
      </c>
      <c r="S83" s="186">
        <v>0</v>
      </c>
      <c r="T83" s="187">
        <f>S83*H83</f>
        <v>0</v>
      </c>
      <c r="AR83" s="19" t="s">
        <v>206</v>
      </c>
      <c r="AT83" s="19" t="s">
        <v>202</v>
      </c>
      <c r="AU83" s="19" t="s">
        <v>80</v>
      </c>
      <c r="AY83" s="19" t="s">
        <v>200</v>
      </c>
      <c r="BE83" s="188">
        <f>IF(N83="základní",J83,0)</f>
        <v>0</v>
      </c>
      <c r="BF83" s="188">
        <f>IF(N83="snížená",J83,0)</f>
        <v>0</v>
      </c>
      <c r="BG83" s="188">
        <f>IF(N83="zákl. přenesená",J83,0)</f>
        <v>0</v>
      </c>
      <c r="BH83" s="188">
        <f>IF(N83="sníž. přenesená",J83,0)</f>
        <v>0</v>
      </c>
      <c r="BI83" s="188">
        <f>IF(N83="nulová",J83,0)</f>
        <v>0</v>
      </c>
      <c r="BJ83" s="19" t="s">
        <v>80</v>
      </c>
      <c r="BK83" s="188">
        <f>ROUND(I83*H83,2)</f>
        <v>0</v>
      </c>
      <c r="BL83" s="19" t="s">
        <v>206</v>
      </c>
      <c r="BM83" s="19" t="s">
        <v>1962</v>
      </c>
    </row>
    <row r="84" s="1" customFormat="1" ht="16.5" customHeight="1">
      <c r="B84" s="176"/>
      <c r="C84" s="177" t="s">
        <v>216</v>
      </c>
      <c r="D84" s="177" t="s">
        <v>202</v>
      </c>
      <c r="E84" s="178" t="s">
        <v>1963</v>
      </c>
      <c r="F84" s="179" t="s">
        <v>1964</v>
      </c>
      <c r="G84" s="180" t="s">
        <v>1343</v>
      </c>
      <c r="H84" s="181">
        <v>1</v>
      </c>
      <c r="I84" s="182"/>
      <c r="J84" s="183">
        <f>ROUND(I84*H84,2)</f>
        <v>0</v>
      </c>
      <c r="K84" s="179" t="s">
        <v>3</v>
      </c>
      <c r="L84" s="37"/>
      <c r="M84" s="184" t="s">
        <v>3</v>
      </c>
      <c r="N84" s="185" t="s">
        <v>43</v>
      </c>
      <c r="O84" s="67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AR84" s="19" t="s">
        <v>206</v>
      </c>
      <c r="AT84" s="19" t="s">
        <v>202</v>
      </c>
      <c r="AU84" s="19" t="s">
        <v>80</v>
      </c>
      <c r="AY84" s="19" t="s">
        <v>200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9" t="s">
        <v>80</v>
      </c>
      <c r="BK84" s="188">
        <f>ROUND(I84*H84,2)</f>
        <v>0</v>
      </c>
      <c r="BL84" s="19" t="s">
        <v>206</v>
      </c>
      <c r="BM84" s="19" t="s">
        <v>1965</v>
      </c>
    </row>
    <row r="85" s="1" customFormat="1" ht="16.5" customHeight="1">
      <c r="B85" s="176"/>
      <c r="C85" s="177" t="s">
        <v>206</v>
      </c>
      <c r="D85" s="177" t="s">
        <v>202</v>
      </c>
      <c r="E85" s="178" t="s">
        <v>1966</v>
      </c>
      <c r="F85" s="179" t="s">
        <v>1967</v>
      </c>
      <c r="G85" s="180" t="s">
        <v>1343</v>
      </c>
      <c r="H85" s="181">
        <v>1</v>
      </c>
      <c r="I85" s="182"/>
      <c r="J85" s="183">
        <f>ROUND(I85*H85,2)</f>
        <v>0</v>
      </c>
      <c r="K85" s="179" t="s">
        <v>3</v>
      </c>
      <c r="L85" s="37"/>
      <c r="M85" s="184" t="s">
        <v>3</v>
      </c>
      <c r="N85" s="185" t="s">
        <v>43</v>
      </c>
      <c r="O85" s="67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AR85" s="19" t="s">
        <v>206</v>
      </c>
      <c r="AT85" s="19" t="s">
        <v>202</v>
      </c>
      <c r="AU85" s="19" t="s">
        <v>80</v>
      </c>
      <c r="AY85" s="19" t="s">
        <v>200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9" t="s">
        <v>80</v>
      </c>
      <c r="BK85" s="188">
        <f>ROUND(I85*H85,2)</f>
        <v>0</v>
      </c>
      <c r="BL85" s="19" t="s">
        <v>206</v>
      </c>
      <c r="BM85" s="19" t="s">
        <v>1968</v>
      </c>
    </row>
    <row r="86" s="1" customFormat="1" ht="16.5" customHeight="1">
      <c r="B86" s="176"/>
      <c r="C86" s="177" t="s">
        <v>227</v>
      </c>
      <c r="D86" s="177" t="s">
        <v>202</v>
      </c>
      <c r="E86" s="178" t="s">
        <v>1969</v>
      </c>
      <c r="F86" s="179" t="s">
        <v>1970</v>
      </c>
      <c r="G86" s="180" t="s">
        <v>1343</v>
      </c>
      <c r="H86" s="181">
        <v>1</v>
      </c>
      <c r="I86" s="182"/>
      <c r="J86" s="183">
        <f>ROUND(I86*H86,2)</f>
        <v>0</v>
      </c>
      <c r="K86" s="179" t="s">
        <v>3</v>
      </c>
      <c r="L86" s="37"/>
      <c r="M86" s="184" t="s">
        <v>3</v>
      </c>
      <c r="N86" s="185" t="s">
        <v>43</v>
      </c>
      <c r="O86" s="67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AR86" s="19" t="s">
        <v>206</v>
      </c>
      <c r="AT86" s="19" t="s">
        <v>202</v>
      </c>
      <c r="AU86" s="19" t="s">
        <v>80</v>
      </c>
      <c r="AY86" s="19" t="s">
        <v>200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9" t="s">
        <v>80</v>
      </c>
      <c r="BK86" s="188">
        <f>ROUND(I86*H86,2)</f>
        <v>0</v>
      </c>
      <c r="BL86" s="19" t="s">
        <v>206</v>
      </c>
      <c r="BM86" s="19" t="s">
        <v>1971</v>
      </c>
    </row>
    <row r="87" s="1" customFormat="1" ht="16.5" customHeight="1">
      <c r="B87" s="176"/>
      <c r="C87" s="177" t="s">
        <v>231</v>
      </c>
      <c r="D87" s="177" t="s">
        <v>202</v>
      </c>
      <c r="E87" s="178" t="s">
        <v>1972</v>
      </c>
      <c r="F87" s="179" t="s">
        <v>1973</v>
      </c>
      <c r="G87" s="180" t="s">
        <v>1343</v>
      </c>
      <c r="H87" s="181">
        <v>1</v>
      </c>
      <c r="I87" s="182"/>
      <c r="J87" s="183">
        <f>ROUND(I87*H87,2)</f>
        <v>0</v>
      </c>
      <c r="K87" s="179" t="s">
        <v>3</v>
      </c>
      <c r="L87" s="37"/>
      <c r="M87" s="184" t="s">
        <v>3</v>
      </c>
      <c r="N87" s="185" t="s">
        <v>43</v>
      </c>
      <c r="O87" s="67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AR87" s="19" t="s">
        <v>206</v>
      </c>
      <c r="AT87" s="19" t="s">
        <v>202</v>
      </c>
      <c r="AU87" s="19" t="s">
        <v>80</v>
      </c>
      <c r="AY87" s="19" t="s">
        <v>200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80</v>
      </c>
      <c r="BK87" s="188">
        <f>ROUND(I87*H87,2)</f>
        <v>0</v>
      </c>
      <c r="BL87" s="19" t="s">
        <v>206</v>
      </c>
      <c r="BM87" s="19" t="s">
        <v>1974</v>
      </c>
    </row>
    <row r="88" s="1" customFormat="1" ht="16.5" customHeight="1">
      <c r="B88" s="176"/>
      <c r="C88" s="177" t="s">
        <v>237</v>
      </c>
      <c r="D88" s="177" t="s">
        <v>202</v>
      </c>
      <c r="E88" s="178" t="s">
        <v>1975</v>
      </c>
      <c r="F88" s="179" t="s">
        <v>1976</v>
      </c>
      <c r="G88" s="180" t="s">
        <v>1343</v>
      </c>
      <c r="H88" s="181">
        <v>1</v>
      </c>
      <c r="I88" s="182"/>
      <c r="J88" s="183">
        <f>ROUND(I88*H88,2)</f>
        <v>0</v>
      </c>
      <c r="K88" s="179" t="s">
        <v>3</v>
      </c>
      <c r="L88" s="37"/>
      <c r="M88" s="184" t="s">
        <v>3</v>
      </c>
      <c r="N88" s="185" t="s">
        <v>43</v>
      </c>
      <c r="O88" s="67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AR88" s="19" t="s">
        <v>206</v>
      </c>
      <c r="AT88" s="19" t="s">
        <v>202</v>
      </c>
      <c r="AU88" s="19" t="s">
        <v>80</v>
      </c>
      <c r="AY88" s="19" t="s">
        <v>200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9" t="s">
        <v>80</v>
      </c>
      <c r="BK88" s="188">
        <f>ROUND(I88*H88,2)</f>
        <v>0</v>
      </c>
      <c r="BL88" s="19" t="s">
        <v>206</v>
      </c>
      <c r="BM88" s="19" t="s">
        <v>1977</v>
      </c>
    </row>
    <row r="89" s="1" customFormat="1" ht="16.5" customHeight="1">
      <c r="B89" s="176"/>
      <c r="C89" s="177" t="s">
        <v>145</v>
      </c>
      <c r="D89" s="177" t="s">
        <v>202</v>
      </c>
      <c r="E89" s="178" t="s">
        <v>1978</v>
      </c>
      <c r="F89" s="179" t="s">
        <v>1979</v>
      </c>
      <c r="G89" s="180" t="s">
        <v>1343</v>
      </c>
      <c r="H89" s="181">
        <v>1</v>
      </c>
      <c r="I89" s="182"/>
      <c r="J89" s="183">
        <f>ROUND(I89*H89,2)</f>
        <v>0</v>
      </c>
      <c r="K89" s="179" t="s">
        <v>3</v>
      </c>
      <c r="L89" s="37"/>
      <c r="M89" s="184" t="s">
        <v>3</v>
      </c>
      <c r="N89" s="185" t="s">
        <v>43</v>
      </c>
      <c r="O89" s="67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AR89" s="19" t="s">
        <v>206</v>
      </c>
      <c r="AT89" s="19" t="s">
        <v>202</v>
      </c>
      <c r="AU89" s="19" t="s">
        <v>80</v>
      </c>
      <c r="AY89" s="19" t="s">
        <v>200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9" t="s">
        <v>80</v>
      </c>
      <c r="BK89" s="188">
        <f>ROUND(I89*H89,2)</f>
        <v>0</v>
      </c>
      <c r="BL89" s="19" t="s">
        <v>206</v>
      </c>
      <c r="BM89" s="19" t="s">
        <v>1980</v>
      </c>
    </row>
    <row r="90" s="1" customFormat="1" ht="16.5" customHeight="1">
      <c r="B90" s="176"/>
      <c r="C90" s="177" t="s">
        <v>247</v>
      </c>
      <c r="D90" s="177" t="s">
        <v>202</v>
      </c>
      <c r="E90" s="178" t="s">
        <v>1981</v>
      </c>
      <c r="F90" s="179" t="s">
        <v>1982</v>
      </c>
      <c r="G90" s="180" t="s">
        <v>1343</v>
      </c>
      <c r="H90" s="181">
        <v>1</v>
      </c>
      <c r="I90" s="182"/>
      <c r="J90" s="183">
        <f>ROUND(I90*H90,2)</f>
        <v>0</v>
      </c>
      <c r="K90" s="179" t="s">
        <v>3</v>
      </c>
      <c r="L90" s="37"/>
      <c r="M90" s="184" t="s">
        <v>3</v>
      </c>
      <c r="N90" s="185" t="s">
        <v>43</v>
      </c>
      <c r="O90" s="67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AR90" s="19" t="s">
        <v>206</v>
      </c>
      <c r="AT90" s="19" t="s">
        <v>202</v>
      </c>
      <c r="AU90" s="19" t="s">
        <v>80</v>
      </c>
      <c r="AY90" s="19" t="s">
        <v>200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9" t="s">
        <v>80</v>
      </c>
      <c r="BK90" s="188">
        <f>ROUND(I90*H90,2)</f>
        <v>0</v>
      </c>
      <c r="BL90" s="19" t="s">
        <v>206</v>
      </c>
      <c r="BM90" s="19" t="s">
        <v>1983</v>
      </c>
    </row>
    <row r="91" s="1" customFormat="1" ht="16.5" customHeight="1">
      <c r="B91" s="176"/>
      <c r="C91" s="177" t="s">
        <v>253</v>
      </c>
      <c r="D91" s="177" t="s">
        <v>202</v>
      </c>
      <c r="E91" s="178" t="s">
        <v>1984</v>
      </c>
      <c r="F91" s="179" t="s">
        <v>1985</v>
      </c>
      <c r="G91" s="180" t="s">
        <v>1343</v>
      </c>
      <c r="H91" s="181">
        <v>1</v>
      </c>
      <c r="I91" s="182"/>
      <c r="J91" s="183">
        <f>ROUND(I91*H91,2)</f>
        <v>0</v>
      </c>
      <c r="K91" s="179" t="s">
        <v>3</v>
      </c>
      <c r="L91" s="37"/>
      <c r="M91" s="184" t="s">
        <v>3</v>
      </c>
      <c r="N91" s="185" t="s">
        <v>43</v>
      </c>
      <c r="O91" s="67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AR91" s="19" t="s">
        <v>206</v>
      </c>
      <c r="AT91" s="19" t="s">
        <v>202</v>
      </c>
      <c r="AU91" s="19" t="s">
        <v>80</v>
      </c>
      <c r="AY91" s="19" t="s">
        <v>200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9" t="s">
        <v>80</v>
      </c>
      <c r="BK91" s="188">
        <f>ROUND(I91*H91,2)</f>
        <v>0</v>
      </c>
      <c r="BL91" s="19" t="s">
        <v>206</v>
      </c>
      <c r="BM91" s="19" t="s">
        <v>1986</v>
      </c>
    </row>
    <row r="92" s="1" customFormat="1" ht="16.5" customHeight="1">
      <c r="B92" s="176"/>
      <c r="C92" s="177" t="s">
        <v>258</v>
      </c>
      <c r="D92" s="177" t="s">
        <v>202</v>
      </c>
      <c r="E92" s="178" t="s">
        <v>1987</v>
      </c>
      <c r="F92" s="179" t="s">
        <v>1988</v>
      </c>
      <c r="G92" s="180" t="s">
        <v>1343</v>
      </c>
      <c r="H92" s="181">
        <v>1</v>
      </c>
      <c r="I92" s="182"/>
      <c r="J92" s="183">
        <f>ROUND(I92*H92,2)</f>
        <v>0</v>
      </c>
      <c r="K92" s="179" t="s">
        <v>3</v>
      </c>
      <c r="L92" s="37"/>
      <c r="M92" s="184" t="s">
        <v>3</v>
      </c>
      <c r="N92" s="185" t="s">
        <v>43</v>
      </c>
      <c r="O92" s="67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AR92" s="19" t="s">
        <v>206</v>
      </c>
      <c r="AT92" s="19" t="s">
        <v>202</v>
      </c>
      <c r="AU92" s="19" t="s">
        <v>80</v>
      </c>
      <c r="AY92" s="19" t="s">
        <v>200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80</v>
      </c>
      <c r="BK92" s="188">
        <f>ROUND(I92*H92,2)</f>
        <v>0</v>
      </c>
      <c r="BL92" s="19" t="s">
        <v>206</v>
      </c>
      <c r="BM92" s="19" t="s">
        <v>1989</v>
      </c>
    </row>
    <row r="93" s="1" customFormat="1" ht="16.5" customHeight="1">
      <c r="B93" s="176"/>
      <c r="C93" s="177" t="s">
        <v>263</v>
      </c>
      <c r="D93" s="177" t="s">
        <v>202</v>
      </c>
      <c r="E93" s="178" t="s">
        <v>1990</v>
      </c>
      <c r="F93" s="179" t="s">
        <v>1991</v>
      </c>
      <c r="G93" s="180" t="s">
        <v>1343</v>
      </c>
      <c r="H93" s="181">
        <v>1</v>
      </c>
      <c r="I93" s="182"/>
      <c r="J93" s="183">
        <f>ROUND(I93*H93,2)</f>
        <v>0</v>
      </c>
      <c r="K93" s="179" t="s">
        <v>3</v>
      </c>
      <c r="L93" s="37"/>
      <c r="M93" s="184" t="s">
        <v>3</v>
      </c>
      <c r="N93" s="185" t="s">
        <v>43</v>
      </c>
      <c r="O93" s="67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AR93" s="19" t="s">
        <v>206</v>
      </c>
      <c r="AT93" s="19" t="s">
        <v>202</v>
      </c>
      <c r="AU93" s="19" t="s">
        <v>80</v>
      </c>
      <c r="AY93" s="19" t="s">
        <v>200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80</v>
      </c>
      <c r="BK93" s="188">
        <f>ROUND(I93*H93,2)</f>
        <v>0</v>
      </c>
      <c r="BL93" s="19" t="s">
        <v>206</v>
      </c>
      <c r="BM93" s="19" t="s">
        <v>1992</v>
      </c>
    </row>
    <row r="94" s="1" customFormat="1" ht="16.5" customHeight="1">
      <c r="B94" s="176"/>
      <c r="C94" s="177" t="s">
        <v>268</v>
      </c>
      <c r="D94" s="177" t="s">
        <v>202</v>
      </c>
      <c r="E94" s="178" t="s">
        <v>1993</v>
      </c>
      <c r="F94" s="179" t="s">
        <v>1994</v>
      </c>
      <c r="G94" s="180" t="s">
        <v>1343</v>
      </c>
      <c r="H94" s="181">
        <v>1</v>
      </c>
      <c r="I94" s="182"/>
      <c r="J94" s="183">
        <f>ROUND(I94*H94,2)</f>
        <v>0</v>
      </c>
      <c r="K94" s="179" t="s">
        <v>3</v>
      </c>
      <c r="L94" s="37"/>
      <c r="M94" s="184" t="s">
        <v>3</v>
      </c>
      <c r="N94" s="185" t="s">
        <v>43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AR94" s="19" t="s">
        <v>206</v>
      </c>
      <c r="AT94" s="19" t="s">
        <v>202</v>
      </c>
      <c r="AU94" s="19" t="s">
        <v>80</v>
      </c>
      <c r="AY94" s="19" t="s">
        <v>200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80</v>
      </c>
      <c r="BK94" s="188">
        <f>ROUND(I94*H94,2)</f>
        <v>0</v>
      </c>
      <c r="BL94" s="19" t="s">
        <v>206</v>
      </c>
      <c r="BM94" s="19" t="s">
        <v>1995</v>
      </c>
    </row>
    <row r="95" s="1" customFormat="1" ht="16.5" customHeight="1">
      <c r="B95" s="176"/>
      <c r="C95" s="177" t="s">
        <v>273</v>
      </c>
      <c r="D95" s="177" t="s">
        <v>202</v>
      </c>
      <c r="E95" s="178" t="s">
        <v>1996</v>
      </c>
      <c r="F95" s="179" t="s">
        <v>1997</v>
      </c>
      <c r="G95" s="180" t="s">
        <v>1343</v>
      </c>
      <c r="H95" s="181">
        <v>1</v>
      </c>
      <c r="I95" s="182"/>
      <c r="J95" s="183">
        <f>ROUND(I95*H95,2)</f>
        <v>0</v>
      </c>
      <c r="K95" s="179" t="s">
        <v>3</v>
      </c>
      <c r="L95" s="37"/>
      <c r="M95" s="184" t="s">
        <v>3</v>
      </c>
      <c r="N95" s="185" t="s">
        <v>43</v>
      </c>
      <c r="O95" s="67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AR95" s="19" t="s">
        <v>206</v>
      </c>
      <c r="AT95" s="19" t="s">
        <v>202</v>
      </c>
      <c r="AU95" s="19" t="s">
        <v>80</v>
      </c>
      <c r="AY95" s="19" t="s">
        <v>200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80</v>
      </c>
      <c r="BK95" s="188">
        <f>ROUND(I95*H95,2)</f>
        <v>0</v>
      </c>
      <c r="BL95" s="19" t="s">
        <v>206</v>
      </c>
      <c r="BM95" s="19" t="s">
        <v>1998</v>
      </c>
    </row>
    <row r="96" s="1" customFormat="1" ht="16.5" customHeight="1">
      <c r="B96" s="176"/>
      <c r="C96" s="177" t="s">
        <v>9</v>
      </c>
      <c r="D96" s="177" t="s">
        <v>202</v>
      </c>
      <c r="E96" s="178" t="s">
        <v>1999</v>
      </c>
      <c r="F96" s="179" t="s">
        <v>2000</v>
      </c>
      <c r="G96" s="180" t="s">
        <v>1343</v>
      </c>
      <c r="H96" s="181">
        <v>1</v>
      </c>
      <c r="I96" s="182"/>
      <c r="J96" s="183">
        <f>ROUND(I96*H96,2)</f>
        <v>0</v>
      </c>
      <c r="K96" s="179" t="s">
        <v>3</v>
      </c>
      <c r="L96" s="37"/>
      <c r="M96" s="184" t="s">
        <v>3</v>
      </c>
      <c r="N96" s="185" t="s">
        <v>43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AR96" s="19" t="s">
        <v>206</v>
      </c>
      <c r="AT96" s="19" t="s">
        <v>202</v>
      </c>
      <c r="AU96" s="19" t="s">
        <v>80</v>
      </c>
      <c r="AY96" s="19" t="s">
        <v>200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80</v>
      </c>
      <c r="BK96" s="188">
        <f>ROUND(I96*H96,2)</f>
        <v>0</v>
      </c>
      <c r="BL96" s="19" t="s">
        <v>206</v>
      </c>
      <c r="BM96" s="19" t="s">
        <v>2001</v>
      </c>
    </row>
    <row r="97" s="1" customFormat="1" ht="16.5" customHeight="1">
      <c r="B97" s="176"/>
      <c r="C97" s="177" t="s">
        <v>282</v>
      </c>
      <c r="D97" s="177" t="s">
        <v>202</v>
      </c>
      <c r="E97" s="178" t="s">
        <v>2002</v>
      </c>
      <c r="F97" s="179" t="s">
        <v>2003</v>
      </c>
      <c r="G97" s="180" t="s">
        <v>1343</v>
      </c>
      <c r="H97" s="181">
        <v>1</v>
      </c>
      <c r="I97" s="182"/>
      <c r="J97" s="183">
        <f>ROUND(I97*H97,2)</f>
        <v>0</v>
      </c>
      <c r="K97" s="179" t="s">
        <v>3</v>
      </c>
      <c r="L97" s="37"/>
      <c r="M97" s="184" t="s">
        <v>3</v>
      </c>
      <c r="N97" s="185" t="s">
        <v>43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AR97" s="19" t="s">
        <v>206</v>
      </c>
      <c r="AT97" s="19" t="s">
        <v>202</v>
      </c>
      <c r="AU97" s="19" t="s">
        <v>80</v>
      </c>
      <c r="AY97" s="19" t="s">
        <v>200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80</v>
      </c>
      <c r="BK97" s="188">
        <f>ROUND(I97*H97,2)</f>
        <v>0</v>
      </c>
      <c r="BL97" s="19" t="s">
        <v>206</v>
      </c>
      <c r="BM97" s="19" t="s">
        <v>2004</v>
      </c>
    </row>
    <row r="98" s="1" customFormat="1" ht="16.5" customHeight="1">
      <c r="B98" s="176"/>
      <c r="C98" s="177" t="s">
        <v>287</v>
      </c>
      <c r="D98" s="177" t="s">
        <v>202</v>
      </c>
      <c r="E98" s="178" t="s">
        <v>2005</v>
      </c>
      <c r="F98" s="179" t="s">
        <v>2006</v>
      </c>
      <c r="G98" s="180" t="s">
        <v>1343</v>
      </c>
      <c r="H98" s="181">
        <v>1</v>
      </c>
      <c r="I98" s="182"/>
      <c r="J98" s="183">
        <f>ROUND(I98*H98,2)</f>
        <v>0</v>
      </c>
      <c r="K98" s="179" t="s">
        <v>3</v>
      </c>
      <c r="L98" s="37"/>
      <c r="M98" s="184" t="s">
        <v>3</v>
      </c>
      <c r="N98" s="185" t="s">
        <v>43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AR98" s="19" t="s">
        <v>206</v>
      </c>
      <c r="AT98" s="19" t="s">
        <v>202</v>
      </c>
      <c r="AU98" s="19" t="s">
        <v>80</v>
      </c>
      <c r="AY98" s="19" t="s">
        <v>200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80</v>
      </c>
      <c r="BK98" s="188">
        <f>ROUND(I98*H98,2)</f>
        <v>0</v>
      </c>
      <c r="BL98" s="19" t="s">
        <v>206</v>
      </c>
      <c r="BM98" s="19" t="s">
        <v>2007</v>
      </c>
    </row>
    <row r="99" s="1" customFormat="1" ht="22.5" customHeight="1">
      <c r="B99" s="176"/>
      <c r="C99" s="177" t="s">
        <v>292</v>
      </c>
      <c r="D99" s="177" t="s">
        <v>202</v>
      </c>
      <c r="E99" s="178" t="s">
        <v>2008</v>
      </c>
      <c r="F99" s="179" t="s">
        <v>2009</v>
      </c>
      <c r="G99" s="180" t="s">
        <v>1343</v>
      </c>
      <c r="H99" s="181">
        <v>1</v>
      </c>
      <c r="I99" s="182"/>
      <c r="J99" s="183">
        <f>ROUND(I99*H99,2)</f>
        <v>0</v>
      </c>
      <c r="K99" s="179" t="s">
        <v>3</v>
      </c>
      <c r="L99" s="37"/>
      <c r="M99" s="184" t="s">
        <v>3</v>
      </c>
      <c r="N99" s="185" t="s">
        <v>43</v>
      </c>
      <c r="O99" s="67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AR99" s="19" t="s">
        <v>206</v>
      </c>
      <c r="AT99" s="19" t="s">
        <v>202</v>
      </c>
      <c r="AU99" s="19" t="s">
        <v>80</v>
      </c>
      <c r="AY99" s="19" t="s">
        <v>200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80</v>
      </c>
      <c r="BK99" s="188">
        <f>ROUND(I99*H99,2)</f>
        <v>0</v>
      </c>
      <c r="BL99" s="19" t="s">
        <v>206</v>
      </c>
      <c r="BM99" s="19" t="s">
        <v>2010</v>
      </c>
    </row>
    <row r="100" s="1" customFormat="1" ht="16.5" customHeight="1">
      <c r="B100" s="176"/>
      <c r="C100" s="177" t="s">
        <v>297</v>
      </c>
      <c r="D100" s="177" t="s">
        <v>202</v>
      </c>
      <c r="E100" s="178" t="s">
        <v>2011</v>
      </c>
      <c r="F100" s="179" t="s">
        <v>2012</v>
      </c>
      <c r="G100" s="180" t="s">
        <v>1343</v>
      </c>
      <c r="H100" s="181">
        <v>1</v>
      </c>
      <c r="I100" s="182"/>
      <c r="J100" s="183">
        <f>ROUND(I100*H100,2)</f>
        <v>0</v>
      </c>
      <c r="K100" s="179" t="s">
        <v>3</v>
      </c>
      <c r="L100" s="37"/>
      <c r="M100" s="184" t="s">
        <v>3</v>
      </c>
      <c r="N100" s="185" t="s">
        <v>43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AR100" s="19" t="s">
        <v>206</v>
      </c>
      <c r="AT100" s="19" t="s">
        <v>202</v>
      </c>
      <c r="AU100" s="19" t="s">
        <v>80</v>
      </c>
      <c r="AY100" s="19" t="s">
        <v>200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80</v>
      </c>
      <c r="BK100" s="188">
        <f>ROUND(I100*H100,2)</f>
        <v>0</v>
      </c>
      <c r="BL100" s="19" t="s">
        <v>206</v>
      </c>
      <c r="BM100" s="19" t="s">
        <v>2013</v>
      </c>
    </row>
    <row r="101" s="1" customFormat="1" ht="16.5" customHeight="1">
      <c r="B101" s="176"/>
      <c r="C101" s="177" t="s">
        <v>317</v>
      </c>
      <c r="D101" s="177" t="s">
        <v>202</v>
      </c>
      <c r="E101" s="178" t="s">
        <v>2014</v>
      </c>
      <c r="F101" s="179" t="s">
        <v>2015</v>
      </c>
      <c r="G101" s="180" t="s">
        <v>1343</v>
      </c>
      <c r="H101" s="181">
        <v>1</v>
      </c>
      <c r="I101" s="182"/>
      <c r="J101" s="183">
        <f>ROUND(I101*H101,2)</f>
        <v>0</v>
      </c>
      <c r="K101" s="179" t="s">
        <v>3</v>
      </c>
      <c r="L101" s="37"/>
      <c r="M101" s="239" t="s">
        <v>3</v>
      </c>
      <c r="N101" s="240" t="s">
        <v>43</v>
      </c>
      <c r="O101" s="235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AR101" s="19" t="s">
        <v>206</v>
      </c>
      <c r="AT101" s="19" t="s">
        <v>202</v>
      </c>
      <c r="AU101" s="19" t="s">
        <v>80</v>
      </c>
      <c r="AY101" s="19" t="s">
        <v>200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80</v>
      </c>
      <c r="BK101" s="188">
        <f>ROUND(I101*H101,2)</f>
        <v>0</v>
      </c>
      <c r="BL101" s="19" t="s">
        <v>206</v>
      </c>
      <c r="BM101" s="19" t="s">
        <v>2016</v>
      </c>
    </row>
    <row r="102" s="1" customFormat="1" ht="6.96" customHeight="1">
      <c r="B102" s="52"/>
      <c r="C102" s="53"/>
      <c r="D102" s="53"/>
      <c r="E102" s="53"/>
      <c r="F102" s="53"/>
      <c r="G102" s="53"/>
      <c r="H102" s="53"/>
      <c r="I102" s="137"/>
      <c r="J102" s="53"/>
      <c r="K102" s="53"/>
      <c r="L102" s="37"/>
    </row>
  </sheetData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7" customWidth="1"/>
    <col min="2" max="2" width="1.664063" style="247" customWidth="1"/>
    <col min="3" max="4" width="5" style="247" customWidth="1"/>
    <col min="5" max="5" width="11.67" style="247" customWidth="1"/>
    <col min="6" max="6" width="9.17" style="247" customWidth="1"/>
    <col min="7" max="7" width="5" style="247" customWidth="1"/>
    <col min="8" max="8" width="77.83" style="247" customWidth="1"/>
    <col min="9" max="10" width="20" style="247" customWidth="1"/>
    <col min="11" max="11" width="1.664063" style="247" customWidth="1"/>
  </cols>
  <sheetData>
    <row r="1" ht="37.5" customHeight="1"/>
    <row r="2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6" customFormat="1" ht="45" customHeight="1">
      <c r="B3" s="251"/>
      <c r="C3" s="252" t="s">
        <v>2017</v>
      </c>
      <c r="D3" s="252"/>
      <c r="E3" s="252"/>
      <c r="F3" s="252"/>
      <c r="G3" s="252"/>
      <c r="H3" s="252"/>
      <c r="I3" s="252"/>
      <c r="J3" s="252"/>
      <c r="K3" s="253"/>
    </row>
    <row r="4" ht="25.5" customHeight="1">
      <c r="B4" s="254"/>
      <c r="C4" s="255" t="s">
        <v>2018</v>
      </c>
      <c r="D4" s="255"/>
      <c r="E4" s="255"/>
      <c r="F4" s="255"/>
      <c r="G4" s="255"/>
      <c r="H4" s="255"/>
      <c r="I4" s="255"/>
      <c r="J4" s="255"/>
      <c r="K4" s="256"/>
    </row>
    <row r="5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ht="15" customHeight="1">
      <c r="B6" s="254"/>
      <c r="C6" s="258" t="s">
        <v>2019</v>
      </c>
      <c r="D6" s="258"/>
      <c r="E6" s="258"/>
      <c r="F6" s="258"/>
      <c r="G6" s="258"/>
      <c r="H6" s="258"/>
      <c r="I6" s="258"/>
      <c r="J6" s="258"/>
      <c r="K6" s="256"/>
    </row>
    <row r="7" ht="15" customHeight="1">
      <c r="B7" s="259"/>
      <c r="C7" s="258" t="s">
        <v>2020</v>
      </c>
      <c r="D7" s="258"/>
      <c r="E7" s="258"/>
      <c r="F7" s="258"/>
      <c r="G7" s="258"/>
      <c r="H7" s="258"/>
      <c r="I7" s="258"/>
      <c r="J7" s="258"/>
      <c r="K7" s="256"/>
    </row>
    <row r="8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ht="15" customHeight="1">
      <c r="B9" s="259"/>
      <c r="C9" s="258" t="s">
        <v>2021</v>
      </c>
      <c r="D9" s="258"/>
      <c r="E9" s="258"/>
      <c r="F9" s="258"/>
      <c r="G9" s="258"/>
      <c r="H9" s="258"/>
      <c r="I9" s="258"/>
      <c r="J9" s="258"/>
      <c r="K9" s="256"/>
    </row>
    <row r="10" ht="15" customHeight="1">
      <c r="B10" s="259"/>
      <c r="C10" s="258"/>
      <c r="D10" s="258" t="s">
        <v>2022</v>
      </c>
      <c r="E10" s="258"/>
      <c r="F10" s="258"/>
      <c r="G10" s="258"/>
      <c r="H10" s="258"/>
      <c r="I10" s="258"/>
      <c r="J10" s="258"/>
      <c r="K10" s="256"/>
    </row>
    <row r="11" ht="15" customHeight="1">
      <c r="B11" s="259"/>
      <c r="C11" s="260"/>
      <c r="D11" s="258" t="s">
        <v>2023</v>
      </c>
      <c r="E11" s="258"/>
      <c r="F11" s="258"/>
      <c r="G11" s="258"/>
      <c r="H11" s="258"/>
      <c r="I11" s="258"/>
      <c r="J11" s="258"/>
      <c r="K11" s="256"/>
    </row>
    <row r="12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ht="15" customHeight="1">
      <c r="B13" s="259"/>
      <c r="C13" s="260"/>
      <c r="D13" s="261" t="s">
        <v>2024</v>
      </c>
      <c r="E13" s="258"/>
      <c r="F13" s="258"/>
      <c r="G13" s="258"/>
      <c r="H13" s="258"/>
      <c r="I13" s="258"/>
      <c r="J13" s="258"/>
      <c r="K13" s="256"/>
    </row>
    <row r="14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ht="15" customHeight="1">
      <c r="B15" s="259"/>
      <c r="C15" s="260"/>
      <c r="D15" s="258" t="s">
        <v>2025</v>
      </c>
      <c r="E15" s="258"/>
      <c r="F15" s="258"/>
      <c r="G15" s="258"/>
      <c r="H15" s="258"/>
      <c r="I15" s="258"/>
      <c r="J15" s="258"/>
      <c r="K15" s="256"/>
    </row>
    <row r="16" ht="15" customHeight="1">
      <c r="B16" s="259"/>
      <c r="C16" s="260"/>
      <c r="D16" s="258" t="s">
        <v>2026</v>
      </c>
      <c r="E16" s="258"/>
      <c r="F16" s="258"/>
      <c r="G16" s="258"/>
      <c r="H16" s="258"/>
      <c r="I16" s="258"/>
      <c r="J16" s="258"/>
      <c r="K16" s="256"/>
    </row>
    <row r="17" ht="15" customHeight="1">
      <c r="B17" s="259"/>
      <c r="C17" s="260"/>
      <c r="D17" s="258" t="s">
        <v>2027</v>
      </c>
      <c r="E17" s="258"/>
      <c r="F17" s="258"/>
      <c r="G17" s="258"/>
      <c r="H17" s="258"/>
      <c r="I17" s="258"/>
      <c r="J17" s="258"/>
      <c r="K17" s="256"/>
    </row>
    <row r="18" ht="15" customHeight="1">
      <c r="B18" s="259"/>
      <c r="C18" s="260"/>
      <c r="D18" s="260"/>
      <c r="E18" s="262" t="s">
        <v>79</v>
      </c>
      <c r="F18" s="258" t="s">
        <v>2028</v>
      </c>
      <c r="G18" s="258"/>
      <c r="H18" s="258"/>
      <c r="I18" s="258"/>
      <c r="J18" s="258"/>
      <c r="K18" s="256"/>
    </row>
    <row r="19" ht="15" customHeight="1">
      <c r="B19" s="259"/>
      <c r="C19" s="260"/>
      <c r="D19" s="260"/>
      <c r="E19" s="262" t="s">
        <v>2029</v>
      </c>
      <c r="F19" s="258" t="s">
        <v>2030</v>
      </c>
      <c r="G19" s="258"/>
      <c r="H19" s="258"/>
      <c r="I19" s="258"/>
      <c r="J19" s="258"/>
      <c r="K19" s="256"/>
    </row>
    <row r="20" ht="15" customHeight="1">
      <c r="B20" s="259"/>
      <c r="C20" s="260"/>
      <c r="D20" s="260"/>
      <c r="E20" s="262" t="s">
        <v>109</v>
      </c>
      <c r="F20" s="258" t="s">
        <v>2031</v>
      </c>
      <c r="G20" s="258"/>
      <c r="H20" s="258"/>
      <c r="I20" s="258"/>
      <c r="J20" s="258"/>
      <c r="K20" s="256"/>
    </row>
    <row r="21" ht="15" customHeight="1">
      <c r="B21" s="259"/>
      <c r="C21" s="260"/>
      <c r="D21" s="260"/>
      <c r="E21" s="262" t="s">
        <v>2032</v>
      </c>
      <c r="F21" s="258" t="s">
        <v>2033</v>
      </c>
      <c r="G21" s="258"/>
      <c r="H21" s="258"/>
      <c r="I21" s="258"/>
      <c r="J21" s="258"/>
      <c r="K21" s="256"/>
    </row>
    <row r="22" ht="15" customHeight="1">
      <c r="B22" s="259"/>
      <c r="C22" s="260"/>
      <c r="D22" s="260"/>
      <c r="E22" s="262" t="s">
        <v>2034</v>
      </c>
      <c r="F22" s="258" t="s">
        <v>2035</v>
      </c>
      <c r="G22" s="258"/>
      <c r="H22" s="258"/>
      <c r="I22" s="258"/>
      <c r="J22" s="258"/>
      <c r="K22" s="256"/>
    </row>
    <row r="23" ht="15" customHeight="1">
      <c r="B23" s="259"/>
      <c r="C23" s="260"/>
      <c r="D23" s="260"/>
      <c r="E23" s="262" t="s">
        <v>87</v>
      </c>
      <c r="F23" s="258" t="s">
        <v>2036</v>
      </c>
      <c r="G23" s="258"/>
      <c r="H23" s="258"/>
      <c r="I23" s="258"/>
      <c r="J23" s="258"/>
      <c r="K23" s="256"/>
    </row>
    <row r="24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ht="15" customHeight="1">
      <c r="B25" s="259"/>
      <c r="C25" s="258" t="s">
        <v>2037</v>
      </c>
      <c r="D25" s="258"/>
      <c r="E25" s="258"/>
      <c r="F25" s="258"/>
      <c r="G25" s="258"/>
      <c r="H25" s="258"/>
      <c r="I25" s="258"/>
      <c r="J25" s="258"/>
      <c r="K25" s="256"/>
    </row>
    <row r="26" ht="15" customHeight="1">
      <c r="B26" s="259"/>
      <c r="C26" s="258" t="s">
        <v>2038</v>
      </c>
      <c r="D26" s="258"/>
      <c r="E26" s="258"/>
      <c r="F26" s="258"/>
      <c r="G26" s="258"/>
      <c r="H26" s="258"/>
      <c r="I26" s="258"/>
      <c r="J26" s="258"/>
      <c r="K26" s="256"/>
    </row>
    <row r="27" ht="15" customHeight="1">
      <c r="B27" s="259"/>
      <c r="C27" s="258"/>
      <c r="D27" s="258" t="s">
        <v>2039</v>
      </c>
      <c r="E27" s="258"/>
      <c r="F27" s="258"/>
      <c r="G27" s="258"/>
      <c r="H27" s="258"/>
      <c r="I27" s="258"/>
      <c r="J27" s="258"/>
      <c r="K27" s="256"/>
    </row>
    <row r="28" ht="15" customHeight="1">
      <c r="B28" s="259"/>
      <c r="C28" s="260"/>
      <c r="D28" s="258" t="s">
        <v>2040</v>
      </c>
      <c r="E28" s="258"/>
      <c r="F28" s="258"/>
      <c r="G28" s="258"/>
      <c r="H28" s="258"/>
      <c r="I28" s="258"/>
      <c r="J28" s="258"/>
      <c r="K28" s="256"/>
    </row>
    <row r="29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ht="15" customHeight="1">
      <c r="B30" s="259"/>
      <c r="C30" s="260"/>
      <c r="D30" s="258" t="s">
        <v>2041</v>
      </c>
      <c r="E30" s="258"/>
      <c r="F30" s="258"/>
      <c r="G30" s="258"/>
      <c r="H30" s="258"/>
      <c r="I30" s="258"/>
      <c r="J30" s="258"/>
      <c r="K30" s="256"/>
    </row>
    <row r="31" ht="15" customHeight="1">
      <c r="B31" s="259"/>
      <c r="C31" s="260"/>
      <c r="D31" s="258" t="s">
        <v>2042</v>
      </c>
      <c r="E31" s="258"/>
      <c r="F31" s="258"/>
      <c r="G31" s="258"/>
      <c r="H31" s="258"/>
      <c r="I31" s="258"/>
      <c r="J31" s="258"/>
      <c r="K31" s="256"/>
    </row>
    <row r="32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ht="15" customHeight="1">
      <c r="B33" s="259"/>
      <c r="C33" s="260"/>
      <c r="D33" s="258" t="s">
        <v>2043</v>
      </c>
      <c r="E33" s="258"/>
      <c r="F33" s="258"/>
      <c r="G33" s="258"/>
      <c r="H33" s="258"/>
      <c r="I33" s="258"/>
      <c r="J33" s="258"/>
      <c r="K33" s="256"/>
    </row>
    <row r="34" ht="15" customHeight="1">
      <c r="B34" s="259"/>
      <c r="C34" s="260"/>
      <c r="D34" s="258" t="s">
        <v>2044</v>
      </c>
      <c r="E34" s="258"/>
      <c r="F34" s="258"/>
      <c r="G34" s="258"/>
      <c r="H34" s="258"/>
      <c r="I34" s="258"/>
      <c r="J34" s="258"/>
      <c r="K34" s="256"/>
    </row>
    <row r="35" ht="15" customHeight="1">
      <c r="B35" s="259"/>
      <c r="C35" s="260"/>
      <c r="D35" s="258" t="s">
        <v>2045</v>
      </c>
      <c r="E35" s="258"/>
      <c r="F35" s="258"/>
      <c r="G35" s="258"/>
      <c r="H35" s="258"/>
      <c r="I35" s="258"/>
      <c r="J35" s="258"/>
      <c r="K35" s="256"/>
    </row>
    <row r="36" ht="15" customHeight="1">
      <c r="B36" s="259"/>
      <c r="C36" s="260"/>
      <c r="D36" s="258"/>
      <c r="E36" s="261" t="s">
        <v>186</v>
      </c>
      <c r="F36" s="258"/>
      <c r="G36" s="258" t="s">
        <v>2046</v>
      </c>
      <c r="H36" s="258"/>
      <c r="I36" s="258"/>
      <c r="J36" s="258"/>
      <c r="K36" s="256"/>
    </row>
    <row r="37" ht="30.75" customHeight="1">
      <c r="B37" s="259"/>
      <c r="C37" s="260"/>
      <c r="D37" s="258"/>
      <c r="E37" s="261" t="s">
        <v>2047</v>
      </c>
      <c r="F37" s="258"/>
      <c r="G37" s="258" t="s">
        <v>2048</v>
      </c>
      <c r="H37" s="258"/>
      <c r="I37" s="258"/>
      <c r="J37" s="258"/>
      <c r="K37" s="256"/>
    </row>
    <row r="38" ht="15" customHeight="1">
      <c r="B38" s="259"/>
      <c r="C38" s="260"/>
      <c r="D38" s="258"/>
      <c r="E38" s="261" t="s">
        <v>53</v>
      </c>
      <c r="F38" s="258"/>
      <c r="G38" s="258" t="s">
        <v>2049</v>
      </c>
      <c r="H38" s="258"/>
      <c r="I38" s="258"/>
      <c r="J38" s="258"/>
      <c r="K38" s="256"/>
    </row>
    <row r="39" ht="15" customHeight="1">
      <c r="B39" s="259"/>
      <c r="C39" s="260"/>
      <c r="D39" s="258"/>
      <c r="E39" s="261" t="s">
        <v>54</v>
      </c>
      <c r="F39" s="258"/>
      <c r="G39" s="258" t="s">
        <v>2050</v>
      </c>
      <c r="H39" s="258"/>
      <c r="I39" s="258"/>
      <c r="J39" s="258"/>
      <c r="K39" s="256"/>
    </row>
    <row r="40" ht="15" customHeight="1">
      <c r="B40" s="259"/>
      <c r="C40" s="260"/>
      <c r="D40" s="258"/>
      <c r="E40" s="261" t="s">
        <v>187</v>
      </c>
      <c r="F40" s="258"/>
      <c r="G40" s="258" t="s">
        <v>2051</v>
      </c>
      <c r="H40" s="258"/>
      <c r="I40" s="258"/>
      <c r="J40" s="258"/>
      <c r="K40" s="256"/>
    </row>
    <row r="41" ht="15" customHeight="1">
      <c r="B41" s="259"/>
      <c r="C41" s="260"/>
      <c r="D41" s="258"/>
      <c r="E41" s="261" t="s">
        <v>188</v>
      </c>
      <c r="F41" s="258"/>
      <c r="G41" s="258" t="s">
        <v>2052</v>
      </c>
      <c r="H41" s="258"/>
      <c r="I41" s="258"/>
      <c r="J41" s="258"/>
      <c r="K41" s="256"/>
    </row>
    <row r="42" ht="15" customHeight="1">
      <c r="B42" s="259"/>
      <c r="C42" s="260"/>
      <c r="D42" s="258"/>
      <c r="E42" s="261" t="s">
        <v>2053</v>
      </c>
      <c r="F42" s="258"/>
      <c r="G42" s="258" t="s">
        <v>2054</v>
      </c>
      <c r="H42" s="258"/>
      <c r="I42" s="258"/>
      <c r="J42" s="258"/>
      <c r="K42" s="256"/>
    </row>
    <row r="43" ht="15" customHeight="1">
      <c r="B43" s="259"/>
      <c r="C43" s="260"/>
      <c r="D43" s="258"/>
      <c r="E43" s="261"/>
      <c r="F43" s="258"/>
      <c r="G43" s="258" t="s">
        <v>2055</v>
      </c>
      <c r="H43" s="258"/>
      <c r="I43" s="258"/>
      <c r="J43" s="258"/>
      <c r="K43" s="256"/>
    </row>
    <row r="44" ht="15" customHeight="1">
      <c r="B44" s="259"/>
      <c r="C44" s="260"/>
      <c r="D44" s="258"/>
      <c r="E44" s="261" t="s">
        <v>2056</v>
      </c>
      <c r="F44" s="258"/>
      <c r="G44" s="258" t="s">
        <v>2057</v>
      </c>
      <c r="H44" s="258"/>
      <c r="I44" s="258"/>
      <c r="J44" s="258"/>
      <c r="K44" s="256"/>
    </row>
    <row r="45" ht="15" customHeight="1">
      <c r="B45" s="259"/>
      <c r="C45" s="260"/>
      <c r="D45" s="258"/>
      <c r="E45" s="261" t="s">
        <v>190</v>
      </c>
      <c r="F45" s="258"/>
      <c r="G45" s="258" t="s">
        <v>2058</v>
      </c>
      <c r="H45" s="258"/>
      <c r="I45" s="258"/>
      <c r="J45" s="258"/>
      <c r="K45" s="256"/>
    </row>
    <row r="46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ht="15" customHeight="1">
      <c r="B47" s="259"/>
      <c r="C47" s="260"/>
      <c r="D47" s="258" t="s">
        <v>2059</v>
      </c>
      <c r="E47" s="258"/>
      <c r="F47" s="258"/>
      <c r="G47" s="258"/>
      <c r="H47" s="258"/>
      <c r="I47" s="258"/>
      <c r="J47" s="258"/>
      <c r="K47" s="256"/>
    </row>
    <row r="48" ht="15" customHeight="1">
      <c r="B48" s="259"/>
      <c r="C48" s="260"/>
      <c r="D48" s="260"/>
      <c r="E48" s="258" t="s">
        <v>2060</v>
      </c>
      <c r="F48" s="258"/>
      <c r="G48" s="258"/>
      <c r="H48" s="258"/>
      <c r="I48" s="258"/>
      <c r="J48" s="258"/>
      <c r="K48" s="256"/>
    </row>
    <row r="49" ht="15" customHeight="1">
      <c r="B49" s="259"/>
      <c r="C49" s="260"/>
      <c r="D49" s="260"/>
      <c r="E49" s="258" t="s">
        <v>2061</v>
      </c>
      <c r="F49" s="258"/>
      <c r="G49" s="258"/>
      <c r="H49" s="258"/>
      <c r="I49" s="258"/>
      <c r="J49" s="258"/>
      <c r="K49" s="256"/>
    </row>
    <row r="50" ht="15" customHeight="1">
      <c r="B50" s="259"/>
      <c r="C50" s="260"/>
      <c r="D50" s="260"/>
      <c r="E50" s="258" t="s">
        <v>2062</v>
      </c>
      <c r="F50" s="258"/>
      <c r="G50" s="258"/>
      <c r="H50" s="258"/>
      <c r="I50" s="258"/>
      <c r="J50" s="258"/>
      <c r="K50" s="256"/>
    </row>
    <row r="51" ht="15" customHeight="1">
      <c r="B51" s="259"/>
      <c r="C51" s="260"/>
      <c r="D51" s="258" t="s">
        <v>2063</v>
      </c>
      <c r="E51" s="258"/>
      <c r="F51" s="258"/>
      <c r="G51" s="258"/>
      <c r="H51" s="258"/>
      <c r="I51" s="258"/>
      <c r="J51" s="258"/>
      <c r="K51" s="256"/>
    </row>
    <row r="52" ht="25.5" customHeight="1">
      <c r="B52" s="254"/>
      <c r="C52" s="255" t="s">
        <v>2064</v>
      </c>
      <c r="D52" s="255"/>
      <c r="E52" s="255"/>
      <c r="F52" s="255"/>
      <c r="G52" s="255"/>
      <c r="H52" s="255"/>
      <c r="I52" s="255"/>
      <c r="J52" s="255"/>
      <c r="K52" s="256"/>
    </row>
    <row r="53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ht="15" customHeight="1">
      <c r="B54" s="254"/>
      <c r="C54" s="258" t="s">
        <v>2065</v>
      </c>
      <c r="D54" s="258"/>
      <c r="E54" s="258"/>
      <c r="F54" s="258"/>
      <c r="G54" s="258"/>
      <c r="H54" s="258"/>
      <c r="I54" s="258"/>
      <c r="J54" s="258"/>
      <c r="K54" s="256"/>
    </row>
    <row r="55" ht="15" customHeight="1">
      <c r="B55" s="254"/>
      <c r="C55" s="258" t="s">
        <v>2066</v>
      </c>
      <c r="D55" s="258"/>
      <c r="E55" s="258"/>
      <c r="F55" s="258"/>
      <c r="G55" s="258"/>
      <c r="H55" s="258"/>
      <c r="I55" s="258"/>
      <c r="J55" s="258"/>
      <c r="K55" s="256"/>
    </row>
    <row r="56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ht="15" customHeight="1">
      <c r="B57" s="254"/>
      <c r="C57" s="258" t="s">
        <v>2067</v>
      </c>
      <c r="D57" s="258"/>
      <c r="E57" s="258"/>
      <c r="F57" s="258"/>
      <c r="G57" s="258"/>
      <c r="H57" s="258"/>
      <c r="I57" s="258"/>
      <c r="J57" s="258"/>
      <c r="K57" s="256"/>
    </row>
    <row r="58" ht="15" customHeight="1">
      <c r="B58" s="254"/>
      <c r="C58" s="260"/>
      <c r="D58" s="258" t="s">
        <v>2068</v>
      </c>
      <c r="E58" s="258"/>
      <c r="F58" s="258"/>
      <c r="G58" s="258"/>
      <c r="H58" s="258"/>
      <c r="I58" s="258"/>
      <c r="J58" s="258"/>
      <c r="K58" s="256"/>
    </row>
    <row r="59" ht="15" customHeight="1">
      <c r="B59" s="254"/>
      <c r="C59" s="260"/>
      <c r="D59" s="258" t="s">
        <v>2069</v>
      </c>
      <c r="E59" s="258"/>
      <c r="F59" s="258"/>
      <c r="G59" s="258"/>
      <c r="H59" s="258"/>
      <c r="I59" s="258"/>
      <c r="J59" s="258"/>
      <c r="K59" s="256"/>
    </row>
    <row r="60" ht="15" customHeight="1">
      <c r="B60" s="254"/>
      <c r="C60" s="260"/>
      <c r="D60" s="258" t="s">
        <v>2070</v>
      </c>
      <c r="E60" s="258"/>
      <c r="F60" s="258"/>
      <c r="G60" s="258"/>
      <c r="H60" s="258"/>
      <c r="I60" s="258"/>
      <c r="J60" s="258"/>
      <c r="K60" s="256"/>
    </row>
    <row r="61" ht="15" customHeight="1">
      <c r="B61" s="254"/>
      <c r="C61" s="260"/>
      <c r="D61" s="258" t="s">
        <v>2071</v>
      </c>
      <c r="E61" s="258"/>
      <c r="F61" s="258"/>
      <c r="G61" s="258"/>
      <c r="H61" s="258"/>
      <c r="I61" s="258"/>
      <c r="J61" s="258"/>
      <c r="K61" s="256"/>
    </row>
    <row r="62" ht="15" customHeight="1">
      <c r="B62" s="254"/>
      <c r="C62" s="260"/>
      <c r="D62" s="263" t="s">
        <v>2072</v>
      </c>
      <c r="E62" s="263"/>
      <c r="F62" s="263"/>
      <c r="G62" s="263"/>
      <c r="H62" s="263"/>
      <c r="I62" s="263"/>
      <c r="J62" s="263"/>
      <c r="K62" s="256"/>
    </row>
    <row r="63" ht="15" customHeight="1">
      <c r="B63" s="254"/>
      <c r="C63" s="260"/>
      <c r="D63" s="258" t="s">
        <v>2073</v>
      </c>
      <c r="E63" s="258"/>
      <c r="F63" s="258"/>
      <c r="G63" s="258"/>
      <c r="H63" s="258"/>
      <c r="I63" s="258"/>
      <c r="J63" s="258"/>
      <c r="K63" s="256"/>
    </row>
    <row r="64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ht="15" customHeight="1">
      <c r="B65" s="254"/>
      <c r="C65" s="260"/>
      <c r="D65" s="258" t="s">
        <v>2074</v>
      </c>
      <c r="E65" s="258"/>
      <c r="F65" s="258"/>
      <c r="G65" s="258"/>
      <c r="H65" s="258"/>
      <c r="I65" s="258"/>
      <c r="J65" s="258"/>
      <c r="K65" s="256"/>
    </row>
    <row r="66" ht="15" customHeight="1">
      <c r="B66" s="254"/>
      <c r="C66" s="260"/>
      <c r="D66" s="263" t="s">
        <v>2075</v>
      </c>
      <c r="E66" s="263"/>
      <c r="F66" s="263"/>
      <c r="G66" s="263"/>
      <c r="H66" s="263"/>
      <c r="I66" s="263"/>
      <c r="J66" s="263"/>
      <c r="K66" s="256"/>
    </row>
    <row r="67" ht="15" customHeight="1">
      <c r="B67" s="254"/>
      <c r="C67" s="260"/>
      <c r="D67" s="258" t="s">
        <v>2076</v>
      </c>
      <c r="E67" s="258"/>
      <c r="F67" s="258"/>
      <c r="G67" s="258"/>
      <c r="H67" s="258"/>
      <c r="I67" s="258"/>
      <c r="J67" s="258"/>
      <c r="K67" s="256"/>
    </row>
    <row r="68" ht="15" customHeight="1">
      <c r="B68" s="254"/>
      <c r="C68" s="260"/>
      <c r="D68" s="258" t="s">
        <v>2077</v>
      </c>
      <c r="E68" s="258"/>
      <c r="F68" s="258"/>
      <c r="G68" s="258"/>
      <c r="H68" s="258"/>
      <c r="I68" s="258"/>
      <c r="J68" s="258"/>
      <c r="K68" s="256"/>
    </row>
    <row r="69" ht="15" customHeight="1">
      <c r="B69" s="254"/>
      <c r="C69" s="260"/>
      <c r="D69" s="258" t="s">
        <v>2078</v>
      </c>
      <c r="E69" s="258"/>
      <c r="F69" s="258"/>
      <c r="G69" s="258"/>
      <c r="H69" s="258"/>
      <c r="I69" s="258"/>
      <c r="J69" s="258"/>
      <c r="K69" s="256"/>
    </row>
    <row r="70" ht="15" customHeight="1">
      <c r="B70" s="254"/>
      <c r="C70" s="260"/>
      <c r="D70" s="258" t="s">
        <v>2079</v>
      </c>
      <c r="E70" s="258"/>
      <c r="F70" s="258"/>
      <c r="G70" s="258"/>
      <c r="H70" s="258"/>
      <c r="I70" s="258"/>
      <c r="J70" s="258"/>
      <c r="K70" s="256"/>
    </row>
    <row r="7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ht="45" customHeight="1">
      <c r="B75" s="273"/>
      <c r="C75" s="274" t="s">
        <v>2080</v>
      </c>
      <c r="D75" s="274"/>
      <c r="E75" s="274"/>
      <c r="F75" s="274"/>
      <c r="G75" s="274"/>
      <c r="H75" s="274"/>
      <c r="I75" s="274"/>
      <c r="J75" s="274"/>
      <c r="K75" s="275"/>
    </row>
    <row r="76" ht="17.25" customHeight="1">
      <c r="B76" s="273"/>
      <c r="C76" s="276" t="s">
        <v>2081</v>
      </c>
      <c r="D76" s="276"/>
      <c r="E76" s="276"/>
      <c r="F76" s="276" t="s">
        <v>2082</v>
      </c>
      <c r="G76" s="277"/>
      <c r="H76" s="276" t="s">
        <v>54</v>
      </c>
      <c r="I76" s="276" t="s">
        <v>57</v>
      </c>
      <c r="J76" s="276" t="s">
        <v>2083</v>
      </c>
      <c r="K76" s="275"/>
    </row>
    <row r="77" ht="17.25" customHeight="1">
      <c r="B77" s="273"/>
      <c r="C77" s="278" t="s">
        <v>2084</v>
      </c>
      <c r="D77" s="278"/>
      <c r="E77" s="278"/>
      <c r="F77" s="279" t="s">
        <v>2085</v>
      </c>
      <c r="G77" s="280"/>
      <c r="H77" s="278"/>
      <c r="I77" s="278"/>
      <c r="J77" s="278" t="s">
        <v>2086</v>
      </c>
      <c r="K77" s="275"/>
    </row>
    <row r="78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ht="15" customHeight="1">
      <c r="B79" s="273"/>
      <c r="C79" s="261" t="s">
        <v>53</v>
      </c>
      <c r="D79" s="281"/>
      <c r="E79" s="281"/>
      <c r="F79" s="283" t="s">
        <v>2087</v>
      </c>
      <c r="G79" s="282"/>
      <c r="H79" s="261" t="s">
        <v>2088</v>
      </c>
      <c r="I79" s="261" t="s">
        <v>2089</v>
      </c>
      <c r="J79" s="261">
        <v>20</v>
      </c>
      <c r="K79" s="275"/>
    </row>
    <row r="80" ht="15" customHeight="1">
      <c r="B80" s="273"/>
      <c r="C80" s="261" t="s">
        <v>2090</v>
      </c>
      <c r="D80" s="261"/>
      <c r="E80" s="261"/>
      <c r="F80" s="283" t="s">
        <v>2087</v>
      </c>
      <c r="G80" s="282"/>
      <c r="H80" s="261" t="s">
        <v>2091</v>
      </c>
      <c r="I80" s="261" t="s">
        <v>2089</v>
      </c>
      <c r="J80" s="261">
        <v>120</v>
      </c>
      <c r="K80" s="275"/>
    </row>
    <row r="81" ht="15" customHeight="1">
      <c r="B81" s="284"/>
      <c r="C81" s="261" t="s">
        <v>2092</v>
      </c>
      <c r="D81" s="261"/>
      <c r="E81" s="261"/>
      <c r="F81" s="283" t="s">
        <v>2093</v>
      </c>
      <c r="G81" s="282"/>
      <c r="H81" s="261" t="s">
        <v>2094</v>
      </c>
      <c r="I81" s="261" t="s">
        <v>2089</v>
      </c>
      <c r="J81" s="261">
        <v>50</v>
      </c>
      <c r="K81" s="275"/>
    </row>
    <row r="82" ht="15" customHeight="1">
      <c r="B82" s="284"/>
      <c r="C82" s="261" t="s">
        <v>2095</v>
      </c>
      <c r="D82" s="261"/>
      <c r="E82" s="261"/>
      <c r="F82" s="283" t="s">
        <v>2087</v>
      </c>
      <c r="G82" s="282"/>
      <c r="H82" s="261" t="s">
        <v>2096</v>
      </c>
      <c r="I82" s="261" t="s">
        <v>2097</v>
      </c>
      <c r="J82" s="261"/>
      <c r="K82" s="275"/>
    </row>
    <row r="83" ht="15" customHeight="1">
      <c r="B83" s="284"/>
      <c r="C83" s="285" t="s">
        <v>2098</v>
      </c>
      <c r="D83" s="285"/>
      <c r="E83" s="285"/>
      <c r="F83" s="286" t="s">
        <v>2093</v>
      </c>
      <c r="G83" s="285"/>
      <c r="H83" s="285" t="s">
        <v>2099</v>
      </c>
      <c r="I83" s="285" t="s">
        <v>2089</v>
      </c>
      <c r="J83" s="285">
        <v>15</v>
      </c>
      <c r="K83" s="275"/>
    </row>
    <row r="84" ht="15" customHeight="1">
      <c r="B84" s="284"/>
      <c r="C84" s="285" t="s">
        <v>2100</v>
      </c>
      <c r="D84" s="285"/>
      <c r="E84" s="285"/>
      <c r="F84" s="286" t="s">
        <v>2093</v>
      </c>
      <c r="G84" s="285"/>
      <c r="H84" s="285" t="s">
        <v>2101</v>
      </c>
      <c r="I84" s="285" t="s">
        <v>2089</v>
      </c>
      <c r="J84" s="285">
        <v>15</v>
      </c>
      <c r="K84" s="275"/>
    </row>
    <row r="85" ht="15" customHeight="1">
      <c r="B85" s="284"/>
      <c r="C85" s="285" t="s">
        <v>2102</v>
      </c>
      <c r="D85" s="285"/>
      <c r="E85" s="285"/>
      <c r="F85" s="286" t="s">
        <v>2093</v>
      </c>
      <c r="G85" s="285"/>
      <c r="H85" s="285" t="s">
        <v>2103</v>
      </c>
      <c r="I85" s="285" t="s">
        <v>2089</v>
      </c>
      <c r="J85" s="285">
        <v>20</v>
      </c>
      <c r="K85" s="275"/>
    </row>
    <row r="86" ht="15" customHeight="1">
      <c r="B86" s="284"/>
      <c r="C86" s="285" t="s">
        <v>2104</v>
      </c>
      <c r="D86" s="285"/>
      <c r="E86" s="285"/>
      <c r="F86" s="286" t="s">
        <v>2093</v>
      </c>
      <c r="G86" s="285"/>
      <c r="H86" s="285" t="s">
        <v>2105</v>
      </c>
      <c r="I86" s="285" t="s">
        <v>2089</v>
      </c>
      <c r="J86" s="285">
        <v>20</v>
      </c>
      <c r="K86" s="275"/>
    </row>
    <row r="87" ht="15" customHeight="1">
      <c r="B87" s="284"/>
      <c r="C87" s="261" t="s">
        <v>2106</v>
      </c>
      <c r="D87" s="261"/>
      <c r="E87" s="261"/>
      <c r="F87" s="283" t="s">
        <v>2093</v>
      </c>
      <c r="G87" s="282"/>
      <c r="H87" s="261" t="s">
        <v>2107</v>
      </c>
      <c r="I87" s="261" t="s">
        <v>2089</v>
      </c>
      <c r="J87" s="261">
        <v>50</v>
      </c>
      <c r="K87" s="275"/>
    </row>
    <row r="88" ht="15" customHeight="1">
      <c r="B88" s="284"/>
      <c r="C88" s="261" t="s">
        <v>2108</v>
      </c>
      <c r="D88" s="261"/>
      <c r="E88" s="261"/>
      <c r="F88" s="283" t="s">
        <v>2093</v>
      </c>
      <c r="G88" s="282"/>
      <c r="H88" s="261" t="s">
        <v>2109</v>
      </c>
      <c r="I88" s="261" t="s">
        <v>2089</v>
      </c>
      <c r="J88" s="261">
        <v>20</v>
      </c>
      <c r="K88" s="275"/>
    </row>
    <row r="89" ht="15" customHeight="1">
      <c r="B89" s="284"/>
      <c r="C89" s="261" t="s">
        <v>2110</v>
      </c>
      <c r="D89" s="261"/>
      <c r="E89" s="261"/>
      <c r="F89" s="283" t="s">
        <v>2093</v>
      </c>
      <c r="G89" s="282"/>
      <c r="H89" s="261" t="s">
        <v>2111</v>
      </c>
      <c r="I89" s="261" t="s">
        <v>2089</v>
      </c>
      <c r="J89" s="261">
        <v>20</v>
      </c>
      <c r="K89" s="275"/>
    </row>
    <row r="90" ht="15" customHeight="1">
      <c r="B90" s="284"/>
      <c r="C90" s="261" t="s">
        <v>2112</v>
      </c>
      <c r="D90" s="261"/>
      <c r="E90" s="261"/>
      <c r="F90" s="283" t="s">
        <v>2093</v>
      </c>
      <c r="G90" s="282"/>
      <c r="H90" s="261" t="s">
        <v>2113</v>
      </c>
      <c r="I90" s="261" t="s">
        <v>2089</v>
      </c>
      <c r="J90" s="261">
        <v>50</v>
      </c>
      <c r="K90" s="275"/>
    </row>
    <row r="91" ht="15" customHeight="1">
      <c r="B91" s="284"/>
      <c r="C91" s="261" t="s">
        <v>2114</v>
      </c>
      <c r="D91" s="261"/>
      <c r="E91" s="261"/>
      <c r="F91" s="283" t="s">
        <v>2093</v>
      </c>
      <c r="G91" s="282"/>
      <c r="H91" s="261" t="s">
        <v>2114</v>
      </c>
      <c r="I91" s="261" t="s">
        <v>2089</v>
      </c>
      <c r="J91" s="261">
        <v>50</v>
      </c>
      <c r="K91" s="275"/>
    </row>
    <row r="92" ht="15" customHeight="1">
      <c r="B92" s="284"/>
      <c r="C92" s="261" t="s">
        <v>2115</v>
      </c>
      <c r="D92" s="261"/>
      <c r="E92" s="261"/>
      <c r="F92" s="283" t="s">
        <v>2093</v>
      </c>
      <c r="G92" s="282"/>
      <c r="H92" s="261" t="s">
        <v>2116</v>
      </c>
      <c r="I92" s="261" t="s">
        <v>2089</v>
      </c>
      <c r="J92" s="261">
        <v>255</v>
      </c>
      <c r="K92" s="275"/>
    </row>
    <row r="93" ht="15" customHeight="1">
      <c r="B93" s="284"/>
      <c r="C93" s="261" t="s">
        <v>2117</v>
      </c>
      <c r="D93" s="261"/>
      <c r="E93" s="261"/>
      <c r="F93" s="283" t="s">
        <v>2087</v>
      </c>
      <c r="G93" s="282"/>
      <c r="H93" s="261" t="s">
        <v>2118</v>
      </c>
      <c r="I93" s="261" t="s">
        <v>2119</v>
      </c>
      <c r="J93" s="261"/>
      <c r="K93" s="275"/>
    </row>
    <row r="94" ht="15" customHeight="1">
      <c r="B94" s="284"/>
      <c r="C94" s="261" t="s">
        <v>2120</v>
      </c>
      <c r="D94" s="261"/>
      <c r="E94" s="261"/>
      <c r="F94" s="283" t="s">
        <v>2087</v>
      </c>
      <c r="G94" s="282"/>
      <c r="H94" s="261" t="s">
        <v>2121</v>
      </c>
      <c r="I94" s="261" t="s">
        <v>2122</v>
      </c>
      <c r="J94" s="261"/>
      <c r="K94" s="275"/>
    </row>
    <row r="95" ht="15" customHeight="1">
      <c r="B95" s="284"/>
      <c r="C95" s="261" t="s">
        <v>2123</v>
      </c>
      <c r="D95" s="261"/>
      <c r="E95" s="261"/>
      <c r="F95" s="283" t="s">
        <v>2087</v>
      </c>
      <c r="G95" s="282"/>
      <c r="H95" s="261" t="s">
        <v>2123</v>
      </c>
      <c r="I95" s="261" t="s">
        <v>2122</v>
      </c>
      <c r="J95" s="261"/>
      <c r="K95" s="275"/>
    </row>
    <row r="96" ht="15" customHeight="1">
      <c r="B96" s="284"/>
      <c r="C96" s="261" t="s">
        <v>38</v>
      </c>
      <c r="D96" s="261"/>
      <c r="E96" s="261"/>
      <c r="F96" s="283" t="s">
        <v>2087</v>
      </c>
      <c r="G96" s="282"/>
      <c r="H96" s="261" t="s">
        <v>2124</v>
      </c>
      <c r="I96" s="261" t="s">
        <v>2122</v>
      </c>
      <c r="J96" s="261"/>
      <c r="K96" s="275"/>
    </row>
    <row r="97" ht="15" customHeight="1">
      <c r="B97" s="284"/>
      <c r="C97" s="261" t="s">
        <v>48</v>
      </c>
      <c r="D97" s="261"/>
      <c r="E97" s="261"/>
      <c r="F97" s="283" t="s">
        <v>2087</v>
      </c>
      <c r="G97" s="282"/>
      <c r="H97" s="261" t="s">
        <v>2125</v>
      </c>
      <c r="I97" s="261" t="s">
        <v>2122</v>
      </c>
      <c r="J97" s="261"/>
      <c r="K97" s="275"/>
    </row>
    <row r="98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ht="45" customHeight="1">
      <c r="B102" s="273"/>
      <c r="C102" s="274" t="s">
        <v>2126</v>
      </c>
      <c r="D102" s="274"/>
      <c r="E102" s="274"/>
      <c r="F102" s="274"/>
      <c r="G102" s="274"/>
      <c r="H102" s="274"/>
      <c r="I102" s="274"/>
      <c r="J102" s="274"/>
      <c r="K102" s="275"/>
    </row>
    <row r="103" ht="17.25" customHeight="1">
      <c r="B103" s="273"/>
      <c r="C103" s="276" t="s">
        <v>2081</v>
      </c>
      <c r="D103" s="276"/>
      <c r="E103" s="276"/>
      <c r="F103" s="276" t="s">
        <v>2082</v>
      </c>
      <c r="G103" s="277"/>
      <c r="H103" s="276" t="s">
        <v>54</v>
      </c>
      <c r="I103" s="276" t="s">
        <v>57</v>
      </c>
      <c r="J103" s="276" t="s">
        <v>2083</v>
      </c>
      <c r="K103" s="275"/>
    </row>
    <row r="104" ht="17.25" customHeight="1">
      <c r="B104" s="273"/>
      <c r="C104" s="278" t="s">
        <v>2084</v>
      </c>
      <c r="D104" s="278"/>
      <c r="E104" s="278"/>
      <c r="F104" s="279" t="s">
        <v>2085</v>
      </c>
      <c r="G104" s="280"/>
      <c r="H104" s="278"/>
      <c r="I104" s="278"/>
      <c r="J104" s="278" t="s">
        <v>2086</v>
      </c>
      <c r="K104" s="275"/>
    </row>
    <row r="105" ht="5.25" customHeight="1">
      <c r="B105" s="273"/>
      <c r="C105" s="276"/>
      <c r="D105" s="276"/>
      <c r="E105" s="276"/>
      <c r="F105" s="276"/>
      <c r="G105" s="292"/>
      <c r="H105" s="276"/>
      <c r="I105" s="276"/>
      <c r="J105" s="276"/>
      <c r="K105" s="275"/>
    </row>
    <row r="106" ht="15" customHeight="1">
      <c r="B106" s="273"/>
      <c r="C106" s="261" t="s">
        <v>53</v>
      </c>
      <c r="D106" s="281"/>
      <c r="E106" s="281"/>
      <c r="F106" s="283" t="s">
        <v>2087</v>
      </c>
      <c r="G106" s="292"/>
      <c r="H106" s="261" t="s">
        <v>2127</v>
      </c>
      <c r="I106" s="261" t="s">
        <v>2089</v>
      </c>
      <c r="J106" s="261">
        <v>20</v>
      </c>
      <c r="K106" s="275"/>
    </row>
    <row r="107" ht="15" customHeight="1">
      <c r="B107" s="273"/>
      <c r="C107" s="261" t="s">
        <v>2090</v>
      </c>
      <c r="D107" s="261"/>
      <c r="E107" s="261"/>
      <c r="F107" s="283" t="s">
        <v>2087</v>
      </c>
      <c r="G107" s="261"/>
      <c r="H107" s="261" t="s">
        <v>2127</v>
      </c>
      <c r="I107" s="261" t="s">
        <v>2089</v>
      </c>
      <c r="J107" s="261">
        <v>120</v>
      </c>
      <c r="K107" s="275"/>
    </row>
    <row r="108" ht="15" customHeight="1">
      <c r="B108" s="284"/>
      <c r="C108" s="261" t="s">
        <v>2092</v>
      </c>
      <c r="D108" s="261"/>
      <c r="E108" s="261"/>
      <c r="F108" s="283" t="s">
        <v>2093</v>
      </c>
      <c r="G108" s="261"/>
      <c r="H108" s="261" t="s">
        <v>2127</v>
      </c>
      <c r="I108" s="261" t="s">
        <v>2089</v>
      </c>
      <c r="J108" s="261">
        <v>50</v>
      </c>
      <c r="K108" s="275"/>
    </row>
    <row r="109" ht="15" customHeight="1">
      <c r="B109" s="284"/>
      <c r="C109" s="261" t="s">
        <v>2095</v>
      </c>
      <c r="D109" s="261"/>
      <c r="E109" s="261"/>
      <c r="F109" s="283" t="s">
        <v>2087</v>
      </c>
      <c r="G109" s="261"/>
      <c r="H109" s="261" t="s">
        <v>2127</v>
      </c>
      <c r="I109" s="261" t="s">
        <v>2097</v>
      </c>
      <c r="J109" s="261"/>
      <c r="K109" s="275"/>
    </row>
    <row r="110" ht="15" customHeight="1">
      <c r="B110" s="284"/>
      <c r="C110" s="261" t="s">
        <v>2106</v>
      </c>
      <c r="D110" s="261"/>
      <c r="E110" s="261"/>
      <c r="F110" s="283" t="s">
        <v>2093</v>
      </c>
      <c r="G110" s="261"/>
      <c r="H110" s="261" t="s">
        <v>2127</v>
      </c>
      <c r="I110" s="261" t="s">
        <v>2089</v>
      </c>
      <c r="J110" s="261">
        <v>50</v>
      </c>
      <c r="K110" s="275"/>
    </row>
    <row r="111" ht="15" customHeight="1">
      <c r="B111" s="284"/>
      <c r="C111" s="261" t="s">
        <v>2114</v>
      </c>
      <c r="D111" s="261"/>
      <c r="E111" s="261"/>
      <c r="F111" s="283" t="s">
        <v>2093</v>
      </c>
      <c r="G111" s="261"/>
      <c r="H111" s="261" t="s">
        <v>2127</v>
      </c>
      <c r="I111" s="261" t="s">
        <v>2089</v>
      </c>
      <c r="J111" s="261">
        <v>50</v>
      </c>
      <c r="K111" s="275"/>
    </row>
    <row r="112" ht="15" customHeight="1">
      <c r="B112" s="284"/>
      <c r="C112" s="261" t="s">
        <v>2112</v>
      </c>
      <c r="D112" s="261"/>
      <c r="E112" s="261"/>
      <c r="F112" s="283" t="s">
        <v>2093</v>
      </c>
      <c r="G112" s="261"/>
      <c r="H112" s="261" t="s">
        <v>2127</v>
      </c>
      <c r="I112" s="261" t="s">
        <v>2089</v>
      </c>
      <c r="J112" s="261">
        <v>50</v>
      </c>
      <c r="K112" s="275"/>
    </row>
    <row r="113" ht="15" customHeight="1">
      <c r="B113" s="284"/>
      <c r="C113" s="261" t="s">
        <v>53</v>
      </c>
      <c r="D113" s="261"/>
      <c r="E113" s="261"/>
      <c r="F113" s="283" t="s">
        <v>2087</v>
      </c>
      <c r="G113" s="261"/>
      <c r="H113" s="261" t="s">
        <v>2128</v>
      </c>
      <c r="I113" s="261" t="s">
        <v>2089</v>
      </c>
      <c r="J113" s="261">
        <v>20</v>
      </c>
      <c r="K113" s="275"/>
    </row>
    <row r="114" ht="15" customHeight="1">
      <c r="B114" s="284"/>
      <c r="C114" s="261" t="s">
        <v>2129</v>
      </c>
      <c r="D114" s="261"/>
      <c r="E114" s="261"/>
      <c r="F114" s="283" t="s">
        <v>2087</v>
      </c>
      <c r="G114" s="261"/>
      <c r="H114" s="261" t="s">
        <v>2130</v>
      </c>
      <c r="I114" s="261" t="s">
        <v>2089</v>
      </c>
      <c r="J114" s="261">
        <v>120</v>
      </c>
      <c r="K114" s="275"/>
    </row>
    <row r="115" ht="15" customHeight="1">
      <c r="B115" s="284"/>
      <c r="C115" s="261" t="s">
        <v>38</v>
      </c>
      <c r="D115" s="261"/>
      <c r="E115" s="261"/>
      <c r="F115" s="283" t="s">
        <v>2087</v>
      </c>
      <c r="G115" s="261"/>
      <c r="H115" s="261" t="s">
        <v>2131</v>
      </c>
      <c r="I115" s="261" t="s">
        <v>2122</v>
      </c>
      <c r="J115" s="261"/>
      <c r="K115" s="275"/>
    </row>
    <row r="116" ht="15" customHeight="1">
      <c r="B116" s="284"/>
      <c r="C116" s="261" t="s">
        <v>48</v>
      </c>
      <c r="D116" s="261"/>
      <c r="E116" s="261"/>
      <c r="F116" s="283" t="s">
        <v>2087</v>
      </c>
      <c r="G116" s="261"/>
      <c r="H116" s="261" t="s">
        <v>2132</v>
      </c>
      <c r="I116" s="261" t="s">
        <v>2122</v>
      </c>
      <c r="J116" s="261"/>
      <c r="K116" s="275"/>
    </row>
    <row r="117" ht="15" customHeight="1">
      <c r="B117" s="284"/>
      <c r="C117" s="261" t="s">
        <v>57</v>
      </c>
      <c r="D117" s="261"/>
      <c r="E117" s="261"/>
      <c r="F117" s="283" t="s">
        <v>2087</v>
      </c>
      <c r="G117" s="261"/>
      <c r="H117" s="261" t="s">
        <v>2133</v>
      </c>
      <c r="I117" s="261" t="s">
        <v>2134</v>
      </c>
      <c r="J117" s="261"/>
      <c r="K117" s="275"/>
    </row>
    <row r="118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ht="18.75" customHeight="1">
      <c r="B119" s="294"/>
      <c r="C119" s="258"/>
      <c r="D119" s="258"/>
      <c r="E119" s="258"/>
      <c r="F119" s="295"/>
      <c r="G119" s="258"/>
      <c r="H119" s="258"/>
      <c r="I119" s="258"/>
      <c r="J119" s="258"/>
      <c r="K119" s="294"/>
    </row>
    <row r="120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ht="45" customHeight="1">
      <c r="B122" s="299"/>
      <c r="C122" s="252" t="s">
        <v>2135</v>
      </c>
      <c r="D122" s="252"/>
      <c r="E122" s="252"/>
      <c r="F122" s="252"/>
      <c r="G122" s="252"/>
      <c r="H122" s="252"/>
      <c r="I122" s="252"/>
      <c r="J122" s="252"/>
      <c r="K122" s="300"/>
    </row>
    <row r="123" ht="17.25" customHeight="1">
      <c r="B123" s="301"/>
      <c r="C123" s="276" t="s">
        <v>2081</v>
      </c>
      <c r="D123" s="276"/>
      <c r="E123" s="276"/>
      <c r="F123" s="276" t="s">
        <v>2082</v>
      </c>
      <c r="G123" s="277"/>
      <c r="H123" s="276" t="s">
        <v>54</v>
      </c>
      <c r="I123" s="276" t="s">
        <v>57</v>
      </c>
      <c r="J123" s="276" t="s">
        <v>2083</v>
      </c>
      <c r="K123" s="302"/>
    </row>
    <row r="124" ht="17.25" customHeight="1">
      <c r="B124" s="301"/>
      <c r="C124" s="278" t="s">
        <v>2084</v>
      </c>
      <c r="D124" s="278"/>
      <c r="E124" s="278"/>
      <c r="F124" s="279" t="s">
        <v>2085</v>
      </c>
      <c r="G124" s="280"/>
      <c r="H124" s="278"/>
      <c r="I124" s="278"/>
      <c r="J124" s="278" t="s">
        <v>2086</v>
      </c>
      <c r="K124" s="302"/>
    </row>
    <row r="125" ht="5.25" customHeight="1">
      <c r="B125" s="303"/>
      <c r="C125" s="281"/>
      <c r="D125" s="281"/>
      <c r="E125" s="281"/>
      <c r="F125" s="281"/>
      <c r="G125" s="261"/>
      <c r="H125" s="281"/>
      <c r="I125" s="281"/>
      <c r="J125" s="281"/>
      <c r="K125" s="304"/>
    </row>
    <row r="126" ht="15" customHeight="1">
      <c r="B126" s="303"/>
      <c r="C126" s="261" t="s">
        <v>2090</v>
      </c>
      <c r="D126" s="281"/>
      <c r="E126" s="281"/>
      <c r="F126" s="283" t="s">
        <v>2087</v>
      </c>
      <c r="G126" s="261"/>
      <c r="H126" s="261" t="s">
        <v>2127</v>
      </c>
      <c r="I126" s="261" t="s">
        <v>2089</v>
      </c>
      <c r="J126" s="261">
        <v>120</v>
      </c>
      <c r="K126" s="305"/>
    </row>
    <row r="127" ht="15" customHeight="1">
      <c r="B127" s="303"/>
      <c r="C127" s="261" t="s">
        <v>2136</v>
      </c>
      <c r="D127" s="261"/>
      <c r="E127" s="261"/>
      <c r="F127" s="283" t="s">
        <v>2087</v>
      </c>
      <c r="G127" s="261"/>
      <c r="H127" s="261" t="s">
        <v>2137</v>
      </c>
      <c r="I127" s="261" t="s">
        <v>2089</v>
      </c>
      <c r="J127" s="261" t="s">
        <v>2138</v>
      </c>
      <c r="K127" s="305"/>
    </row>
    <row r="128" ht="15" customHeight="1">
      <c r="B128" s="303"/>
      <c r="C128" s="261" t="s">
        <v>87</v>
      </c>
      <c r="D128" s="261"/>
      <c r="E128" s="261"/>
      <c r="F128" s="283" t="s">
        <v>2087</v>
      </c>
      <c r="G128" s="261"/>
      <c r="H128" s="261" t="s">
        <v>2139</v>
      </c>
      <c r="I128" s="261" t="s">
        <v>2089</v>
      </c>
      <c r="J128" s="261" t="s">
        <v>2138</v>
      </c>
      <c r="K128" s="305"/>
    </row>
    <row r="129" ht="15" customHeight="1">
      <c r="B129" s="303"/>
      <c r="C129" s="261" t="s">
        <v>2098</v>
      </c>
      <c r="D129" s="261"/>
      <c r="E129" s="261"/>
      <c r="F129" s="283" t="s">
        <v>2093</v>
      </c>
      <c r="G129" s="261"/>
      <c r="H129" s="261" t="s">
        <v>2099</v>
      </c>
      <c r="I129" s="261" t="s">
        <v>2089</v>
      </c>
      <c r="J129" s="261">
        <v>15</v>
      </c>
      <c r="K129" s="305"/>
    </row>
    <row r="130" ht="15" customHeight="1">
      <c r="B130" s="303"/>
      <c r="C130" s="285" t="s">
        <v>2100</v>
      </c>
      <c r="D130" s="285"/>
      <c r="E130" s="285"/>
      <c r="F130" s="286" t="s">
        <v>2093</v>
      </c>
      <c r="G130" s="285"/>
      <c r="H130" s="285" t="s">
        <v>2101</v>
      </c>
      <c r="I130" s="285" t="s">
        <v>2089</v>
      </c>
      <c r="J130" s="285">
        <v>15</v>
      </c>
      <c r="K130" s="305"/>
    </row>
    <row r="131" ht="15" customHeight="1">
      <c r="B131" s="303"/>
      <c r="C131" s="285" t="s">
        <v>2102</v>
      </c>
      <c r="D131" s="285"/>
      <c r="E131" s="285"/>
      <c r="F131" s="286" t="s">
        <v>2093</v>
      </c>
      <c r="G131" s="285"/>
      <c r="H131" s="285" t="s">
        <v>2103</v>
      </c>
      <c r="I131" s="285" t="s">
        <v>2089</v>
      </c>
      <c r="J131" s="285">
        <v>20</v>
      </c>
      <c r="K131" s="305"/>
    </row>
    <row r="132" ht="15" customHeight="1">
      <c r="B132" s="303"/>
      <c r="C132" s="285" t="s">
        <v>2104</v>
      </c>
      <c r="D132" s="285"/>
      <c r="E132" s="285"/>
      <c r="F132" s="286" t="s">
        <v>2093</v>
      </c>
      <c r="G132" s="285"/>
      <c r="H132" s="285" t="s">
        <v>2105</v>
      </c>
      <c r="I132" s="285" t="s">
        <v>2089</v>
      </c>
      <c r="J132" s="285">
        <v>20</v>
      </c>
      <c r="K132" s="305"/>
    </row>
    <row r="133" ht="15" customHeight="1">
      <c r="B133" s="303"/>
      <c r="C133" s="261" t="s">
        <v>2092</v>
      </c>
      <c r="D133" s="261"/>
      <c r="E133" s="261"/>
      <c r="F133" s="283" t="s">
        <v>2093</v>
      </c>
      <c r="G133" s="261"/>
      <c r="H133" s="261" t="s">
        <v>2127</v>
      </c>
      <c r="I133" s="261" t="s">
        <v>2089</v>
      </c>
      <c r="J133" s="261">
        <v>50</v>
      </c>
      <c r="K133" s="305"/>
    </row>
    <row r="134" ht="15" customHeight="1">
      <c r="B134" s="303"/>
      <c r="C134" s="261" t="s">
        <v>2106</v>
      </c>
      <c r="D134" s="261"/>
      <c r="E134" s="261"/>
      <c r="F134" s="283" t="s">
        <v>2093</v>
      </c>
      <c r="G134" s="261"/>
      <c r="H134" s="261" t="s">
        <v>2127</v>
      </c>
      <c r="I134" s="261" t="s">
        <v>2089</v>
      </c>
      <c r="J134" s="261">
        <v>50</v>
      </c>
      <c r="K134" s="305"/>
    </row>
    <row r="135" ht="15" customHeight="1">
      <c r="B135" s="303"/>
      <c r="C135" s="261" t="s">
        <v>2112</v>
      </c>
      <c r="D135" s="261"/>
      <c r="E135" s="261"/>
      <c r="F135" s="283" t="s">
        <v>2093</v>
      </c>
      <c r="G135" s="261"/>
      <c r="H135" s="261" t="s">
        <v>2127</v>
      </c>
      <c r="I135" s="261" t="s">
        <v>2089</v>
      </c>
      <c r="J135" s="261">
        <v>50</v>
      </c>
      <c r="K135" s="305"/>
    </row>
    <row r="136" ht="15" customHeight="1">
      <c r="B136" s="303"/>
      <c r="C136" s="261" t="s">
        <v>2114</v>
      </c>
      <c r="D136" s="261"/>
      <c r="E136" s="261"/>
      <c r="F136" s="283" t="s">
        <v>2093</v>
      </c>
      <c r="G136" s="261"/>
      <c r="H136" s="261" t="s">
        <v>2127</v>
      </c>
      <c r="I136" s="261" t="s">
        <v>2089</v>
      </c>
      <c r="J136" s="261">
        <v>50</v>
      </c>
      <c r="K136" s="305"/>
    </row>
    <row r="137" ht="15" customHeight="1">
      <c r="B137" s="303"/>
      <c r="C137" s="261" t="s">
        <v>2115</v>
      </c>
      <c r="D137" s="261"/>
      <c r="E137" s="261"/>
      <c r="F137" s="283" t="s">
        <v>2093</v>
      </c>
      <c r="G137" s="261"/>
      <c r="H137" s="261" t="s">
        <v>2140</v>
      </c>
      <c r="I137" s="261" t="s">
        <v>2089</v>
      </c>
      <c r="J137" s="261">
        <v>255</v>
      </c>
      <c r="K137" s="305"/>
    </row>
    <row r="138" ht="15" customHeight="1">
      <c r="B138" s="303"/>
      <c r="C138" s="261" t="s">
        <v>2117</v>
      </c>
      <c r="D138" s="261"/>
      <c r="E138" s="261"/>
      <c r="F138" s="283" t="s">
        <v>2087</v>
      </c>
      <c r="G138" s="261"/>
      <c r="H138" s="261" t="s">
        <v>2141</v>
      </c>
      <c r="I138" s="261" t="s">
        <v>2119</v>
      </c>
      <c r="J138" s="261"/>
      <c r="K138" s="305"/>
    </row>
    <row r="139" ht="15" customHeight="1">
      <c r="B139" s="303"/>
      <c r="C139" s="261" t="s">
        <v>2120</v>
      </c>
      <c r="D139" s="261"/>
      <c r="E139" s="261"/>
      <c r="F139" s="283" t="s">
        <v>2087</v>
      </c>
      <c r="G139" s="261"/>
      <c r="H139" s="261" t="s">
        <v>2142</v>
      </c>
      <c r="I139" s="261" t="s">
        <v>2122</v>
      </c>
      <c r="J139" s="261"/>
      <c r="K139" s="305"/>
    </row>
    <row r="140" ht="15" customHeight="1">
      <c r="B140" s="303"/>
      <c r="C140" s="261" t="s">
        <v>2123</v>
      </c>
      <c r="D140" s="261"/>
      <c r="E140" s="261"/>
      <c r="F140" s="283" t="s">
        <v>2087</v>
      </c>
      <c r="G140" s="261"/>
      <c r="H140" s="261" t="s">
        <v>2123</v>
      </c>
      <c r="I140" s="261" t="s">
        <v>2122</v>
      </c>
      <c r="J140" s="261"/>
      <c r="K140" s="305"/>
    </row>
    <row r="141" ht="15" customHeight="1">
      <c r="B141" s="303"/>
      <c r="C141" s="261" t="s">
        <v>38</v>
      </c>
      <c r="D141" s="261"/>
      <c r="E141" s="261"/>
      <c r="F141" s="283" t="s">
        <v>2087</v>
      </c>
      <c r="G141" s="261"/>
      <c r="H141" s="261" t="s">
        <v>2143</v>
      </c>
      <c r="I141" s="261" t="s">
        <v>2122</v>
      </c>
      <c r="J141" s="261"/>
      <c r="K141" s="305"/>
    </row>
    <row r="142" ht="15" customHeight="1">
      <c r="B142" s="303"/>
      <c r="C142" s="261" t="s">
        <v>2144</v>
      </c>
      <c r="D142" s="261"/>
      <c r="E142" s="261"/>
      <c r="F142" s="283" t="s">
        <v>2087</v>
      </c>
      <c r="G142" s="261"/>
      <c r="H142" s="261" t="s">
        <v>2145</v>
      </c>
      <c r="I142" s="261" t="s">
        <v>2122</v>
      </c>
      <c r="J142" s="261"/>
      <c r="K142" s="305"/>
    </row>
    <row r="143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ht="18.75" customHeight="1">
      <c r="B144" s="258"/>
      <c r="C144" s="258"/>
      <c r="D144" s="258"/>
      <c r="E144" s="258"/>
      <c r="F144" s="295"/>
      <c r="G144" s="258"/>
      <c r="H144" s="258"/>
      <c r="I144" s="258"/>
      <c r="J144" s="258"/>
      <c r="K144" s="258"/>
    </row>
    <row r="145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ht="45" customHeight="1">
      <c r="B147" s="273"/>
      <c r="C147" s="274" t="s">
        <v>2146</v>
      </c>
      <c r="D147" s="274"/>
      <c r="E147" s="274"/>
      <c r="F147" s="274"/>
      <c r="G147" s="274"/>
      <c r="H147" s="274"/>
      <c r="I147" s="274"/>
      <c r="J147" s="274"/>
      <c r="K147" s="275"/>
    </row>
    <row r="148" ht="17.25" customHeight="1">
      <c r="B148" s="273"/>
      <c r="C148" s="276" t="s">
        <v>2081</v>
      </c>
      <c r="D148" s="276"/>
      <c r="E148" s="276"/>
      <c r="F148" s="276" t="s">
        <v>2082</v>
      </c>
      <c r="G148" s="277"/>
      <c r="H148" s="276" t="s">
        <v>54</v>
      </c>
      <c r="I148" s="276" t="s">
        <v>57</v>
      </c>
      <c r="J148" s="276" t="s">
        <v>2083</v>
      </c>
      <c r="K148" s="275"/>
    </row>
    <row r="149" ht="17.25" customHeight="1">
      <c r="B149" s="273"/>
      <c r="C149" s="278" t="s">
        <v>2084</v>
      </c>
      <c r="D149" s="278"/>
      <c r="E149" s="278"/>
      <c r="F149" s="279" t="s">
        <v>2085</v>
      </c>
      <c r="G149" s="280"/>
      <c r="H149" s="278"/>
      <c r="I149" s="278"/>
      <c r="J149" s="278" t="s">
        <v>2086</v>
      </c>
      <c r="K149" s="275"/>
    </row>
    <row r="150" ht="5.25" customHeight="1">
      <c r="B150" s="284"/>
      <c r="C150" s="281"/>
      <c r="D150" s="281"/>
      <c r="E150" s="281"/>
      <c r="F150" s="281"/>
      <c r="G150" s="282"/>
      <c r="H150" s="281"/>
      <c r="I150" s="281"/>
      <c r="J150" s="281"/>
      <c r="K150" s="305"/>
    </row>
    <row r="151" ht="15" customHeight="1">
      <c r="B151" s="284"/>
      <c r="C151" s="309" t="s">
        <v>2090</v>
      </c>
      <c r="D151" s="261"/>
      <c r="E151" s="261"/>
      <c r="F151" s="310" t="s">
        <v>2087</v>
      </c>
      <c r="G151" s="261"/>
      <c r="H151" s="309" t="s">
        <v>2127</v>
      </c>
      <c r="I151" s="309" t="s">
        <v>2089</v>
      </c>
      <c r="J151" s="309">
        <v>120</v>
      </c>
      <c r="K151" s="305"/>
    </row>
    <row r="152" ht="15" customHeight="1">
      <c r="B152" s="284"/>
      <c r="C152" s="309" t="s">
        <v>2136</v>
      </c>
      <c r="D152" s="261"/>
      <c r="E152" s="261"/>
      <c r="F152" s="310" t="s">
        <v>2087</v>
      </c>
      <c r="G152" s="261"/>
      <c r="H152" s="309" t="s">
        <v>2147</v>
      </c>
      <c r="I152" s="309" t="s">
        <v>2089</v>
      </c>
      <c r="J152" s="309" t="s">
        <v>2138</v>
      </c>
      <c r="K152" s="305"/>
    </row>
    <row r="153" ht="15" customHeight="1">
      <c r="B153" s="284"/>
      <c r="C153" s="309" t="s">
        <v>87</v>
      </c>
      <c r="D153" s="261"/>
      <c r="E153" s="261"/>
      <c r="F153" s="310" t="s">
        <v>2087</v>
      </c>
      <c r="G153" s="261"/>
      <c r="H153" s="309" t="s">
        <v>2148</v>
      </c>
      <c r="I153" s="309" t="s">
        <v>2089</v>
      </c>
      <c r="J153" s="309" t="s">
        <v>2138</v>
      </c>
      <c r="K153" s="305"/>
    </row>
    <row r="154" ht="15" customHeight="1">
      <c r="B154" s="284"/>
      <c r="C154" s="309" t="s">
        <v>2092</v>
      </c>
      <c r="D154" s="261"/>
      <c r="E154" s="261"/>
      <c r="F154" s="310" t="s">
        <v>2093</v>
      </c>
      <c r="G154" s="261"/>
      <c r="H154" s="309" t="s">
        <v>2127</v>
      </c>
      <c r="I154" s="309" t="s">
        <v>2089</v>
      </c>
      <c r="J154" s="309">
        <v>50</v>
      </c>
      <c r="K154" s="305"/>
    </row>
    <row r="155" ht="15" customHeight="1">
      <c r="B155" s="284"/>
      <c r="C155" s="309" t="s">
        <v>2095</v>
      </c>
      <c r="D155" s="261"/>
      <c r="E155" s="261"/>
      <c r="F155" s="310" t="s">
        <v>2087</v>
      </c>
      <c r="G155" s="261"/>
      <c r="H155" s="309" t="s">
        <v>2127</v>
      </c>
      <c r="I155" s="309" t="s">
        <v>2097</v>
      </c>
      <c r="J155" s="309"/>
      <c r="K155" s="305"/>
    </row>
    <row r="156" ht="15" customHeight="1">
      <c r="B156" s="284"/>
      <c r="C156" s="309" t="s">
        <v>2106</v>
      </c>
      <c r="D156" s="261"/>
      <c r="E156" s="261"/>
      <c r="F156" s="310" t="s">
        <v>2093</v>
      </c>
      <c r="G156" s="261"/>
      <c r="H156" s="309" t="s">
        <v>2127</v>
      </c>
      <c r="I156" s="309" t="s">
        <v>2089</v>
      </c>
      <c r="J156" s="309">
        <v>50</v>
      </c>
      <c r="K156" s="305"/>
    </row>
    <row r="157" ht="15" customHeight="1">
      <c r="B157" s="284"/>
      <c r="C157" s="309" t="s">
        <v>2114</v>
      </c>
      <c r="D157" s="261"/>
      <c r="E157" s="261"/>
      <c r="F157" s="310" t="s">
        <v>2093</v>
      </c>
      <c r="G157" s="261"/>
      <c r="H157" s="309" t="s">
        <v>2127</v>
      </c>
      <c r="I157" s="309" t="s">
        <v>2089</v>
      </c>
      <c r="J157" s="309">
        <v>50</v>
      </c>
      <c r="K157" s="305"/>
    </row>
    <row r="158" ht="15" customHeight="1">
      <c r="B158" s="284"/>
      <c r="C158" s="309" t="s">
        <v>2112</v>
      </c>
      <c r="D158" s="261"/>
      <c r="E158" s="261"/>
      <c r="F158" s="310" t="s">
        <v>2093</v>
      </c>
      <c r="G158" s="261"/>
      <c r="H158" s="309" t="s">
        <v>2127</v>
      </c>
      <c r="I158" s="309" t="s">
        <v>2089</v>
      </c>
      <c r="J158" s="309">
        <v>50</v>
      </c>
      <c r="K158" s="305"/>
    </row>
    <row r="159" ht="15" customHeight="1">
      <c r="B159" s="284"/>
      <c r="C159" s="309" t="s">
        <v>171</v>
      </c>
      <c r="D159" s="261"/>
      <c r="E159" s="261"/>
      <c r="F159" s="310" t="s">
        <v>2087</v>
      </c>
      <c r="G159" s="261"/>
      <c r="H159" s="309" t="s">
        <v>2149</v>
      </c>
      <c r="I159" s="309" t="s">
        <v>2089</v>
      </c>
      <c r="J159" s="309" t="s">
        <v>2150</v>
      </c>
      <c r="K159" s="305"/>
    </row>
    <row r="160" ht="15" customHeight="1">
      <c r="B160" s="284"/>
      <c r="C160" s="309" t="s">
        <v>2151</v>
      </c>
      <c r="D160" s="261"/>
      <c r="E160" s="261"/>
      <c r="F160" s="310" t="s">
        <v>2087</v>
      </c>
      <c r="G160" s="261"/>
      <c r="H160" s="309" t="s">
        <v>2152</v>
      </c>
      <c r="I160" s="309" t="s">
        <v>2122</v>
      </c>
      <c r="J160" s="309"/>
      <c r="K160" s="305"/>
    </row>
    <row r="161" ht="15" customHeight="1">
      <c r="B161" s="311"/>
      <c r="C161" s="293"/>
      <c r="D161" s="293"/>
      <c r="E161" s="293"/>
      <c r="F161" s="293"/>
      <c r="G161" s="293"/>
      <c r="H161" s="293"/>
      <c r="I161" s="293"/>
      <c r="J161" s="293"/>
      <c r="K161" s="312"/>
    </row>
    <row r="162" ht="18.75" customHeight="1">
      <c r="B162" s="258"/>
      <c r="C162" s="261"/>
      <c r="D162" s="261"/>
      <c r="E162" s="261"/>
      <c r="F162" s="283"/>
      <c r="G162" s="261"/>
      <c r="H162" s="261"/>
      <c r="I162" s="261"/>
      <c r="J162" s="261"/>
      <c r="K162" s="258"/>
    </row>
    <row r="163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ht="45" customHeight="1">
      <c r="B165" s="251"/>
      <c r="C165" s="252" t="s">
        <v>2153</v>
      </c>
      <c r="D165" s="252"/>
      <c r="E165" s="252"/>
      <c r="F165" s="252"/>
      <c r="G165" s="252"/>
      <c r="H165" s="252"/>
      <c r="I165" s="252"/>
      <c r="J165" s="252"/>
      <c r="K165" s="253"/>
    </row>
    <row r="166" ht="17.25" customHeight="1">
      <c r="B166" s="251"/>
      <c r="C166" s="276" t="s">
        <v>2081</v>
      </c>
      <c r="D166" s="276"/>
      <c r="E166" s="276"/>
      <c r="F166" s="276" t="s">
        <v>2082</v>
      </c>
      <c r="G166" s="313"/>
      <c r="H166" s="314" t="s">
        <v>54</v>
      </c>
      <c r="I166" s="314" t="s">
        <v>57</v>
      </c>
      <c r="J166" s="276" t="s">
        <v>2083</v>
      </c>
      <c r="K166" s="253"/>
    </row>
    <row r="167" ht="17.25" customHeight="1">
      <c r="B167" s="254"/>
      <c r="C167" s="278" t="s">
        <v>2084</v>
      </c>
      <c r="D167" s="278"/>
      <c r="E167" s="278"/>
      <c r="F167" s="279" t="s">
        <v>2085</v>
      </c>
      <c r="G167" s="315"/>
      <c r="H167" s="316"/>
      <c r="I167" s="316"/>
      <c r="J167" s="278" t="s">
        <v>2086</v>
      </c>
      <c r="K167" s="256"/>
    </row>
    <row r="168" ht="5.25" customHeight="1">
      <c r="B168" s="284"/>
      <c r="C168" s="281"/>
      <c r="D168" s="281"/>
      <c r="E168" s="281"/>
      <c r="F168" s="281"/>
      <c r="G168" s="282"/>
      <c r="H168" s="281"/>
      <c r="I168" s="281"/>
      <c r="J168" s="281"/>
      <c r="K168" s="305"/>
    </row>
    <row r="169" ht="15" customHeight="1">
      <c r="B169" s="284"/>
      <c r="C169" s="261" t="s">
        <v>2090</v>
      </c>
      <c r="D169" s="261"/>
      <c r="E169" s="261"/>
      <c r="F169" s="283" t="s">
        <v>2087</v>
      </c>
      <c r="G169" s="261"/>
      <c r="H169" s="261" t="s">
        <v>2127</v>
      </c>
      <c r="I169" s="261" t="s">
        <v>2089</v>
      </c>
      <c r="J169" s="261">
        <v>120</v>
      </c>
      <c r="K169" s="305"/>
    </row>
    <row r="170" ht="15" customHeight="1">
      <c r="B170" s="284"/>
      <c r="C170" s="261" t="s">
        <v>2136</v>
      </c>
      <c r="D170" s="261"/>
      <c r="E170" s="261"/>
      <c r="F170" s="283" t="s">
        <v>2087</v>
      </c>
      <c r="G170" s="261"/>
      <c r="H170" s="261" t="s">
        <v>2137</v>
      </c>
      <c r="I170" s="261" t="s">
        <v>2089</v>
      </c>
      <c r="J170" s="261" t="s">
        <v>2138</v>
      </c>
      <c r="K170" s="305"/>
    </row>
    <row r="171" ht="15" customHeight="1">
      <c r="B171" s="284"/>
      <c r="C171" s="261" t="s">
        <v>87</v>
      </c>
      <c r="D171" s="261"/>
      <c r="E171" s="261"/>
      <c r="F171" s="283" t="s">
        <v>2087</v>
      </c>
      <c r="G171" s="261"/>
      <c r="H171" s="261" t="s">
        <v>2154</v>
      </c>
      <c r="I171" s="261" t="s">
        <v>2089</v>
      </c>
      <c r="J171" s="261" t="s">
        <v>2138</v>
      </c>
      <c r="K171" s="305"/>
    </row>
    <row r="172" ht="15" customHeight="1">
      <c r="B172" s="284"/>
      <c r="C172" s="261" t="s">
        <v>2092</v>
      </c>
      <c r="D172" s="261"/>
      <c r="E172" s="261"/>
      <c r="F172" s="283" t="s">
        <v>2093</v>
      </c>
      <c r="G172" s="261"/>
      <c r="H172" s="261" t="s">
        <v>2154</v>
      </c>
      <c r="I172" s="261" t="s">
        <v>2089</v>
      </c>
      <c r="J172" s="261">
        <v>50</v>
      </c>
      <c r="K172" s="305"/>
    </row>
    <row r="173" ht="15" customHeight="1">
      <c r="B173" s="284"/>
      <c r="C173" s="261" t="s">
        <v>2095</v>
      </c>
      <c r="D173" s="261"/>
      <c r="E173" s="261"/>
      <c r="F173" s="283" t="s">
        <v>2087</v>
      </c>
      <c r="G173" s="261"/>
      <c r="H173" s="261" t="s">
        <v>2154</v>
      </c>
      <c r="I173" s="261" t="s">
        <v>2097</v>
      </c>
      <c r="J173" s="261"/>
      <c r="K173" s="305"/>
    </row>
    <row r="174" ht="15" customHeight="1">
      <c r="B174" s="284"/>
      <c r="C174" s="261" t="s">
        <v>2106</v>
      </c>
      <c r="D174" s="261"/>
      <c r="E174" s="261"/>
      <c r="F174" s="283" t="s">
        <v>2093</v>
      </c>
      <c r="G174" s="261"/>
      <c r="H174" s="261" t="s">
        <v>2154</v>
      </c>
      <c r="I174" s="261" t="s">
        <v>2089</v>
      </c>
      <c r="J174" s="261">
        <v>50</v>
      </c>
      <c r="K174" s="305"/>
    </row>
    <row r="175" ht="15" customHeight="1">
      <c r="B175" s="284"/>
      <c r="C175" s="261" t="s">
        <v>2114</v>
      </c>
      <c r="D175" s="261"/>
      <c r="E175" s="261"/>
      <c r="F175" s="283" t="s">
        <v>2093</v>
      </c>
      <c r="G175" s="261"/>
      <c r="H175" s="261" t="s">
        <v>2154</v>
      </c>
      <c r="I175" s="261" t="s">
        <v>2089</v>
      </c>
      <c r="J175" s="261">
        <v>50</v>
      </c>
      <c r="K175" s="305"/>
    </row>
    <row r="176" ht="15" customHeight="1">
      <c r="B176" s="284"/>
      <c r="C176" s="261" t="s">
        <v>2112</v>
      </c>
      <c r="D176" s="261"/>
      <c r="E176" s="261"/>
      <c r="F176" s="283" t="s">
        <v>2093</v>
      </c>
      <c r="G176" s="261"/>
      <c r="H176" s="261" t="s">
        <v>2154</v>
      </c>
      <c r="I176" s="261" t="s">
        <v>2089</v>
      </c>
      <c r="J176" s="261">
        <v>50</v>
      </c>
      <c r="K176" s="305"/>
    </row>
    <row r="177" ht="15" customHeight="1">
      <c r="B177" s="284"/>
      <c r="C177" s="261" t="s">
        <v>186</v>
      </c>
      <c r="D177" s="261"/>
      <c r="E177" s="261"/>
      <c r="F177" s="283" t="s">
        <v>2087</v>
      </c>
      <c r="G177" s="261"/>
      <c r="H177" s="261" t="s">
        <v>2155</v>
      </c>
      <c r="I177" s="261" t="s">
        <v>2156</v>
      </c>
      <c r="J177" s="261"/>
      <c r="K177" s="305"/>
    </row>
    <row r="178" ht="15" customHeight="1">
      <c r="B178" s="284"/>
      <c r="C178" s="261" t="s">
        <v>57</v>
      </c>
      <c r="D178" s="261"/>
      <c r="E178" s="261"/>
      <c r="F178" s="283" t="s">
        <v>2087</v>
      </c>
      <c r="G178" s="261"/>
      <c r="H178" s="261" t="s">
        <v>2157</v>
      </c>
      <c r="I178" s="261" t="s">
        <v>2158</v>
      </c>
      <c r="J178" s="261">
        <v>1</v>
      </c>
      <c r="K178" s="305"/>
    </row>
    <row r="179" ht="15" customHeight="1">
      <c r="B179" s="284"/>
      <c r="C179" s="261" t="s">
        <v>53</v>
      </c>
      <c r="D179" s="261"/>
      <c r="E179" s="261"/>
      <c r="F179" s="283" t="s">
        <v>2087</v>
      </c>
      <c r="G179" s="261"/>
      <c r="H179" s="261" t="s">
        <v>2159</v>
      </c>
      <c r="I179" s="261" t="s">
        <v>2089</v>
      </c>
      <c r="J179" s="261">
        <v>20</v>
      </c>
      <c r="K179" s="305"/>
    </row>
    <row r="180" ht="15" customHeight="1">
      <c r="B180" s="284"/>
      <c r="C180" s="261" t="s">
        <v>54</v>
      </c>
      <c r="D180" s="261"/>
      <c r="E180" s="261"/>
      <c r="F180" s="283" t="s">
        <v>2087</v>
      </c>
      <c r="G180" s="261"/>
      <c r="H180" s="261" t="s">
        <v>2160</v>
      </c>
      <c r="I180" s="261" t="s">
        <v>2089</v>
      </c>
      <c r="J180" s="261">
        <v>255</v>
      </c>
      <c r="K180" s="305"/>
    </row>
    <row r="181" ht="15" customHeight="1">
      <c r="B181" s="284"/>
      <c r="C181" s="261" t="s">
        <v>187</v>
      </c>
      <c r="D181" s="261"/>
      <c r="E181" s="261"/>
      <c r="F181" s="283" t="s">
        <v>2087</v>
      </c>
      <c r="G181" s="261"/>
      <c r="H181" s="261" t="s">
        <v>2051</v>
      </c>
      <c r="I181" s="261" t="s">
        <v>2089</v>
      </c>
      <c r="J181" s="261">
        <v>10</v>
      </c>
      <c r="K181" s="305"/>
    </row>
    <row r="182" ht="15" customHeight="1">
      <c r="B182" s="284"/>
      <c r="C182" s="261" t="s">
        <v>188</v>
      </c>
      <c r="D182" s="261"/>
      <c r="E182" s="261"/>
      <c r="F182" s="283" t="s">
        <v>2087</v>
      </c>
      <c r="G182" s="261"/>
      <c r="H182" s="261" t="s">
        <v>2161</v>
      </c>
      <c r="I182" s="261" t="s">
        <v>2122</v>
      </c>
      <c r="J182" s="261"/>
      <c r="K182" s="305"/>
    </row>
    <row r="183" ht="15" customHeight="1">
      <c r="B183" s="284"/>
      <c r="C183" s="261" t="s">
        <v>2162</v>
      </c>
      <c r="D183" s="261"/>
      <c r="E183" s="261"/>
      <c r="F183" s="283" t="s">
        <v>2087</v>
      </c>
      <c r="G183" s="261"/>
      <c r="H183" s="261" t="s">
        <v>2163</v>
      </c>
      <c r="I183" s="261" t="s">
        <v>2122</v>
      </c>
      <c r="J183" s="261"/>
      <c r="K183" s="305"/>
    </row>
    <row r="184" ht="15" customHeight="1">
      <c r="B184" s="284"/>
      <c r="C184" s="261" t="s">
        <v>2151</v>
      </c>
      <c r="D184" s="261"/>
      <c r="E184" s="261"/>
      <c r="F184" s="283" t="s">
        <v>2087</v>
      </c>
      <c r="G184" s="261"/>
      <c r="H184" s="261" t="s">
        <v>2164</v>
      </c>
      <c r="I184" s="261" t="s">
        <v>2122</v>
      </c>
      <c r="J184" s="261"/>
      <c r="K184" s="305"/>
    </row>
    <row r="185" ht="15" customHeight="1">
      <c r="B185" s="284"/>
      <c r="C185" s="261" t="s">
        <v>190</v>
      </c>
      <c r="D185" s="261"/>
      <c r="E185" s="261"/>
      <c r="F185" s="283" t="s">
        <v>2093</v>
      </c>
      <c r="G185" s="261"/>
      <c r="H185" s="261" t="s">
        <v>2165</v>
      </c>
      <c r="I185" s="261" t="s">
        <v>2089</v>
      </c>
      <c r="J185" s="261">
        <v>50</v>
      </c>
      <c r="K185" s="305"/>
    </row>
    <row r="186" ht="15" customHeight="1">
      <c r="B186" s="284"/>
      <c r="C186" s="261" t="s">
        <v>2166</v>
      </c>
      <c r="D186" s="261"/>
      <c r="E186" s="261"/>
      <c r="F186" s="283" t="s">
        <v>2093</v>
      </c>
      <c r="G186" s="261"/>
      <c r="H186" s="261" t="s">
        <v>2167</v>
      </c>
      <c r="I186" s="261" t="s">
        <v>2168</v>
      </c>
      <c r="J186" s="261"/>
      <c r="K186" s="305"/>
    </row>
    <row r="187" ht="15" customHeight="1">
      <c r="B187" s="284"/>
      <c r="C187" s="261" t="s">
        <v>2169</v>
      </c>
      <c r="D187" s="261"/>
      <c r="E187" s="261"/>
      <c r="F187" s="283" t="s">
        <v>2093</v>
      </c>
      <c r="G187" s="261"/>
      <c r="H187" s="261" t="s">
        <v>2170</v>
      </c>
      <c r="I187" s="261" t="s">
        <v>2168</v>
      </c>
      <c r="J187" s="261"/>
      <c r="K187" s="305"/>
    </row>
    <row r="188" ht="15" customHeight="1">
      <c r="B188" s="284"/>
      <c r="C188" s="261" t="s">
        <v>2171</v>
      </c>
      <c r="D188" s="261"/>
      <c r="E188" s="261"/>
      <c r="F188" s="283" t="s">
        <v>2093</v>
      </c>
      <c r="G188" s="261"/>
      <c r="H188" s="261" t="s">
        <v>2172</v>
      </c>
      <c r="I188" s="261" t="s">
        <v>2168</v>
      </c>
      <c r="J188" s="261"/>
      <c r="K188" s="305"/>
    </row>
    <row r="189" ht="15" customHeight="1">
      <c r="B189" s="284"/>
      <c r="C189" s="317" t="s">
        <v>2173</v>
      </c>
      <c r="D189" s="261"/>
      <c r="E189" s="261"/>
      <c r="F189" s="283" t="s">
        <v>2093</v>
      </c>
      <c r="G189" s="261"/>
      <c r="H189" s="261" t="s">
        <v>2174</v>
      </c>
      <c r="I189" s="261" t="s">
        <v>2175</v>
      </c>
      <c r="J189" s="318" t="s">
        <v>2176</v>
      </c>
      <c r="K189" s="305"/>
    </row>
    <row r="190" ht="15" customHeight="1">
      <c r="B190" s="284"/>
      <c r="C190" s="268" t="s">
        <v>42</v>
      </c>
      <c r="D190" s="261"/>
      <c r="E190" s="261"/>
      <c r="F190" s="283" t="s">
        <v>2087</v>
      </c>
      <c r="G190" s="261"/>
      <c r="H190" s="258" t="s">
        <v>2177</v>
      </c>
      <c r="I190" s="261" t="s">
        <v>2178</v>
      </c>
      <c r="J190" s="261"/>
      <c r="K190" s="305"/>
    </row>
    <row r="191" ht="15" customHeight="1">
      <c r="B191" s="284"/>
      <c r="C191" s="268" t="s">
        <v>2179</v>
      </c>
      <c r="D191" s="261"/>
      <c r="E191" s="261"/>
      <c r="F191" s="283" t="s">
        <v>2087</v>
      </c>
      <c r="G191" s="261"/>
      <c r="H191" s="261" t="s">
        <v>2180</v>
      </c>
      <c r="I191" s="261" t="s">
        <v>2122</v>
      </c>
      <c r="J191" s="261"/>
      <c r="K191" s="305"/>
    </row>
    <row r="192" ht="15" customHeight="1">
      <c r="B192" s="284"/>
      <c r="C192" s="268" t="s">
        <v>2181</v>
      </c>
      <c r="D192" s="261"/>
      <c r="E192" s="261"/>
      <c r="F192" s="283" t="s">
        <v>2087</v>
      </c>
      <c r="G192" s="261"/>
      <c r="H192" s="261" t="s">
        <v>2182</v>
      </c>
      <c r="I192" s="261" t="s">
        <v>2122</v>
      </c>
      <c r="J192" s="261"/>
      <c r="K192" s="305"/>
    </row>
    <row r="193" ht="15" customHeight="1">
      <c r="B193" s="284"/>
      <c r="C193" s="268" t="s">
        <v>2183</v>
      </c>
      <c r="D193" s="261"/>
      <c r="E193" s="261"/>
      <c r="F193" s="283" t="s">
        <v>2093</v>
      </c>
      <c r="G193" s="261"/>
      <c r="H193" s="261" t="s">
        <v>2184</v>
      </c>
      <c r="I193" s="261" t="s">
        <v>2122</v>
      </c>
      <c r="J193" s="261"/>
      <c r="K193" s="305"/>
    </row>
    <row r="194" ht="15" customHeight="1">
      <c r="B194" s="311"/>
      <c r="C194" s="319"/>
      <c r="D194" s="293"/>
      <c r="E194" s="293"/>
      <c r="F194" s="293"/>
      <c r="G194" s="293"/>
      <c r="H194" s="293"/>
      <c r="I194" s="293"/>
      <c r="J194" s="293"/>
      <c r="K194" s="312"/>
    </row>
    <row r="195" ht="18.75" customHeight="1">
      <c r="B195" s="258"/>
      <c r="C195" s="261"/>
      <c r="D195" s="261"/>
      <c r="E195" s="261"/>
      <c r="F195" s="283"/>
      <c r="G195" s="261"/>
      <c r="H195" s="261"/>
      <c r="I195" s="261"/>
      <c r="J195" s="261"/>
      <c r="K195" s="258"/>
    </row>
    <row r="196" ht="18.75" customHeight="1">
      <c r="B196" s="258"/>
      <c r="C196" s="261"/>
      <c r="D196" s="261"/>
      <c r="E196" s="261"/>
      <c r="F196" s="283"/>
      <c r="G196" s="261"/>
      <c r="H196" s="261"/>
      <c r="I196" s="261"/>
      <c r="J196" s="261"/>
      <c r="K196" s="258"/>
    </row>
    <row r="197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ht="13.5">
      <c r="B198" s="248"/>
      <c r="C198" s="249"/>
      <c r="D198" s="249"/>
      <c r="E198" s="249"/>
      <c r="F198" s="249"/>
      <c r="G198" s="249"/>
      <c r="H198" s="249"/>
      <c r="I198" s="249"/>
      <c r="J198" s="249"/>
      <c r="K198" s="250"/>
    </row>
    <row r="199" ht="21">
      <c r="B199" s="251"/>
      <c r="C199" s="252" t="s">
        <v>2185</v>
      </c>
      <c r="D199" s="252"/>
      <c r="E199" s="252"/>
      <c r="F199" s="252"/>
      <c r="G199" s="252"/>
      <c r="H199" s="252"/>
      <c r="I199" s="252"/>
      <c r="J199" s="252"/>
      <c r="K199" s="253"/>
    </row>
    <row r="200" ht="25.5" customHeight="1">
      <c r="B200" s="251"/>
      <c r="C200" s="320" t="s">
        <v>2186</v>
      </c>
      <c r="D200" s="320"/>
      <c r="E200" s="320"/>
      <c r="F200" s="320" t="s">
        <v>2187</v>
      </c>
      <c r="G200" s="321"/>
      <c r="H200" s="320" t="s">
        <v>2188</v>
      </c>
      <c r="I200" s="320"/>
      <c r="J200" s="320"/>
      <c r="K200" s="253"/>
    </row>
    <row r="201" ht="5.25" customHeight="1">
      <c r="B201" s="284"/>
      <c r="C201" s="281"/>
      <c r="D201" s="281"/>
      <c r="E201" s="281"/>
      <c r="F201" s="281"/>
      <c r="G201" s="261"/>
      <c r="H201" s="281"/>
      <c r="I201" s="281"/>
      <c r="J201" s="281"/>
      <c r="K201" s="305"/>
    </row>
    <row r="202" ht="15" customHeight="1">
      <c r="B202" s="284"/>
      <c r="C202" s="261" t="s">
        <v>2178</v>
      </c>
      <c r="D202" s="261"/>
      <c r="E202" s="261"/>
      <c r="F202" s="283" t="s">
        <v>43</v>
      </c>
      <c r="G202" s="261"/>
      <c r="H202" s="261" t="s">
        <v>2189</v>
      </c>
      <c r="I202" s="261"/>
      <c r="J202" s="261"/>
      <c r="K202" s="305"/>
    </row>
    <row r="203" ht="15" customHeight="1">
      <c r="B203" s="284"/>
      <c r="C203" s="290"/>
      <c r="D203" s="261"/>
      <c r="E203" s="261"/>
      <c r="F203" s="283" t="s">
        <v>44</v>
      </c>
      <c r="G203" s="261"/>
      <c r="H203" s="261" t="s">
        <v>2190</v>
      </c>
      <c r="I203" s="261"/>
      <c r="J203" s="261"/>
      <c r="K203" s="305"/>
    </row>
    <row r="204" ht="15" customHeight="1">
      <c r="B204" s="284"/>
      <c r="C204" s="290"/>
      <c r="D204" s="261"/>
      <c r="E204" s="261"/>
      <c r="F204" s="283" t="s">
        <v>47</v>
      </c>
      <c r="G204" s="261"/>
      <c r="H204" s="261" t="s">
        <v>2191</v>
      </c>
      <c r="I204" s="261"/>
      <c r="J204" s="261"/>
      <c r="K204" s="305"/>
    </row>
    <row r="205" ht="15" customHeight="1">
      <c r="B205" s="284"/>
      <c r="C205" s="261"/>
      <c r="D205" s="261"/>
      <c r="E205" s="261"/>
      <c r="F205" s="283" t="s">
        <v>45</v>
      </c>
      <c r="G205" s="261"/>
      <c r="H205" s="261" t="s">
        <v>2192</v>
      </c>
      <c r="I205" s="261"/>
      <c r="J205" s="261"/>
      <c r="K205" s="305"/>
    </row>
    <row r="206" ht="15" customHeight="1">
      <c r="B206" s="284"/>
      <c r="C206" s="261"/>
      <c r="D206" s="261"/>
      <c r="E206" s="261"/>
      <c r="F206" s="283" t="s">
        <v>46</v>
      </c>
      <c r="G206" s="261"/>
      <c r="H206" s="261" t="s">
        <v>2193</v>
      </c>
      <c r="I206" s="261"/>
      <c r="J206" s="261"/>
      <c r="K206" s="305"/>
    </row>
    <row r="207" ht="15" customHeight="1">
      <c r="B207" s="284"/>
      <c r="C207" s="261"/>
      <c r="D207" s="261"/>
      <c r="E207" s="261"/>
      <c r="F207" s="283"/>
      <c r="G207" s="261"/>
      <c r="H207" s="261"/>
      <c r="I207" s="261"/>
      <c r="J207" s="261"/>
      <c r="K207" s="305"/>
    </row>
    <row r="208" ht="15" customHeight="1">
      <c r="B208" s="284"/>
      <c r="C208" s="261" t="s">
        <v>2134</v>
      </c>
      <c r="D208" s="261"/>
      <c r="E208" s="261"/>
      <c r="F208" s="283" t="s">
        <v>79</v>
      </c>
      <c r="G208" s="261"/>
      <c r="H208" s="261" t="s">
        <v>2194</v>
      </c>
      <c r="I208" s="261"/>
      <c r="J208" s="261"/>
      <c r="K208" s="305"/>
    </row>
    <row r="209" ht="15" customHeight="1">
      <c r="B209" s="284"/>
      <c r="C209" s="290"/>
      <c r="D209" s="261"/>
      <c r="E209" s="261"/>
      <c r="F209" s="283" t="s">
        <v>109</v>
      </c>
      <c r="G209" s="261"/>
      <c r="H209" s="261" t="s">
        <v>2031</v>
      </c>
      <c r="I209" s="261"/>
      <c r="J209" s="261"/>
      <c r="K209" s="305"/>
    </row>
    <row r="210" ht="15" customHeight="1">
      <c r="B210" s="284"/>
      <c r="C210" s="261"/>
      <c r="D210" s="261"/>
      <c r="E210" s="261"/>
      <c r="F210" s="283" t="s">
        <v>2029</v>
      </c>
      <c r="G210" s="261"/>
      <c r="H210" s="261" t="s">
        <v>2195</v>
      </c>
      <c r="I210" s="261"/>
      <c r="J210" s="261"/>
      <c r="K210" s="305"/>
    </row>
    <row r="211" ht="15" customHeight="1">
      <c r="B211" s="322"/>
      <c r="C211" s="290"/>
      <c r="D211" s="290"/>
      <c r="E211" s="290"/>
      <c r="F211" s="283" t="s">
        <v>2032</v>
      </c>
      <c r="G211" s="268"/>
      <c r="H211" s="309" t="s">
        <v>2033</v>
      </c>
      <c r="I211" s="309"/>
      <c r="J211" s="309"/>
      <c r="K211" s="323"/>
    </row>
    <row r="212" ht="15" customHeight="1">
      <c r="B212" s="322"/>
      <c r="C212" s="290"/>
      <c r="D212" s="290"/>
      <c r="E212" s="290"/>
      <c r="F212" s="283" t="s">
        <v>2034</v>
      </c>
      <c r="G212" s="268"/>
      <c r="H212" s="309" t="s">
        <v>2196</v>
      </c>
      <c r="I212" s="309"/>
      <c r="J212" s="309"/>
      <c r="K212" s="323"/>
    </row>
    <row r="213" ht="15" customHeight="1">
      <c r="B213" s="322"/>
      <c r="C213" s="290"/>
      <c r="D213" s="290"/>
      <c r="E213" s="290"/>
      <c r="F213" s="324"/>
      <c r="G213" s="268"/>
      <c r="H213" s="325"/>
      <c r="I213" s="325"/>
      <c r="J213" s="325"/>
      <c r="K213" s="323"/>
    </row>
    <row r="214" ht="15" customHeight="1">
      <c r="B214" s="322"/>
      <c r="C214" s="261" t="s">
        <v>2158</v>
      </c>
      <c r="D214" s="290"/>
      <c r="E214" s="290"/>
      <c r="F214" s="283">
        <v>1</v>
      </c>
      <c r="G214" s="268"/>
      <c r="H214" s="309" t="s">
        <v>2197</v>
      </c>
      <c r="I214" s="309"/>
      <c r="J214" s="309"/>
      <c r="K214" s="323"/>
    </row>
    <row r="215" ht="15" customHeight="1">
      <c r="B215" s="322"/>
      <c r="C215" s="290"/>
      <c r="D215" s="290"/>
      <c r="E215" s="290"/>
      <c r="F215" s="283">
        <v>2</v>
      </c>
      <c r="G215" s="268"/>
      <c r="H215" s="309" t="s">
        <v>2198</v>
      </c>
      <c r="I215" s="309"/>
      <c r="J215" s="309"/>
      <c r="K215" s="323"/>
    </row>
    <row r="216" ht="15" customHeight="1">
      <c r="B216" s="322"/>
      <c r="C216" s="290"/>
      <c r="D216" s="290"/>
      <c r="E216" s="290"/>
      <c r="F216" s="283">
        <v>3</v>
      </c>
      <c r="G216" s="268"/>
      <c r="H216" s="309" t="s">
        <v>2199</v>
      </c>
      <c r="I216" s="309"/>
      <c r="J216" s="309"/>
      <c r="K216" s="323"/>
    </row>
    <row r="217" ht="15" customHeight="1">
      <c r="B217" s="322"/>
      <c r="C217" s="290"/>
      <c r="D217" s="290"/>
      <c r="E217" s="290"/>
      <c r="F217" s="283">
        <v>4</v>
      </c>
      <c r="G217" s="268"/>
      <c r="H217" s="309" t="s">
        <v>2200</v>
      </c>
      <c r="I217" s="309"/>
      <c r="J217" s="309"/>
      <c r="K217" s="323"/>
    </row>
    <row r="218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81</v>
      </c>
      <c r="AZ2" s="118" t="s">
        <v>114</v>
      </c>
      <c r="BA2" s="118" t="s">
        <v>115</v>
      </c>
      <c r="BB2" s="118" t="s">
        <v>116</v>
      </c>
      <c r="BC2" s="118" t="s">
        <v>117</v>
      </c>
      <c r="BD2" s="118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  <c r="AZ3" s="118" t="s">
        <v>118</v>
      </c>
      <c r="BA3" s="118" t="s">
        <v>119</v>
      </c>
      <c r="BB3" s="118" t="s">
        <v>116</v>
      </c>
      <c r="BC3" s="118" t="s">
        <v>120</v>
      </c>
      <c r="BD3" s="118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  <c r="AZ4" s="118" t="s">
        <v>122</v>
      </c>
      <c r="BA4" s="118" t="s">
        <v>123</v>
      </c>
      <c r="BB4" s="118" t="s">
        <v>116</v>
      </c>
      <c r="BC4" s="118" t="s">
        <v>124</v>
      </c>
      <c r="BD4" s="118" t="s">
        <v>82</v>
      </c>
    </row>
    <row r="5" ht="6.96" customHeight="1">
      <c r="B5" s="22"/>
      <c r="L5" s="22"/>
      <c r="AZ5" s="118" t="s">
        <v>125</v>
      </c>
      <c r="BA5" s="118" t="s">
        <v>126</v>
      </c>
      <c r="BB5" s="118" t="s">
        <v>127</v>
      </c>
      <c r="BC5" s="118" t="s">
        <v>128</v>
      </c>
      <c r="BD5" s="118" t="s">
        <v>82</v>
      </c>
    </row>
    <row r="6" ht="12" customHeight="1">
      <c r="B6" s="22"/>
      <c r="D6" s="31" t="s">
        <v>17</v>
      </c>
      <c r="L6" s="22"/>
      <c r="AZ6" s="118" t="s">
        <v>129</v>
      </c>
      <c r="BA6" s="118" t="s">
        <v>130</v>
      </c>
      <c r="BB6" s="118" t="s">
        <v>131</v>
      </c>
      <c r="BC6" s="118" t="s">
        <v>132</v>
      </c>
      <c r="BD6" s="118" t="s">
        <v>82</v>
      </c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  <c r="AZ7" s="118" t="s">
        <v>133</v>
      </c>
      <c r="BA7" s="118" t="s">
        <v>134</v>
      </c>
      <c r="BB7" s="118" t="s">
        <v>131</v>
      </c>
      <c r="BC7" s="118" t="s">
        <v>135</v>
      </c>
      <c r="BD7" s="118" t="s">
        <v>82</v>
      </c>
    </row>
    <row r="8" s="1" customFormat="1" ht="12" customHeight="1">
      <c r="B8" s="37"/>
      <c r="D8" s="31" t="s">
        <v>136</v>
      </c>
      <c r="I8" s="121"/>
      <c r="L8" s="37"/>
      <c r="AZ8" s="118" t="s">
        <v>137</v>
      </c>
      <c r="BA8" s="118" t="s">
        <v>138</v>
      </c>
      <c r="BB8" s="118" t="s">
        <v>116</v>
      </c>
      <c r="BC8" s="118" t="s">
        <v>139</v>
      </c>
      <c r="BD8" s="118" t="s">
        <v>82</v>
      </c>
    </row>
    <row r="9" s="1" customFormat="1" ht="36.96" customHeight="1">
      <c r="B9" s="37"/>
      <c r="E9" s="58" t="s">
        <v>140</v>
      </c>
      <c r="F9" s="1"/>
      <c r="G9" s="1"/>
      <c r="H9" s="1"/>
      <c r="I9" s="121"/>
      <c r="L9" s="37"/>
      <c r="AZ9" s="118" t="s">
        <v>141</v>
      </c>
      <c r="BA9" s="118" t="s">
        <v>142</v>
      </c>
      <c r="BB9" s="118" t="s">
        <v>116</v>
      </c>
      <c r="BC9" s="118" t="s">
        <v>8</v>
      </c>
      <c r="BD9" s="118" t="s">
        <v>82</v>
      </c>
    </row>
    <row r="10" s="1" customFormat="1">
      <c r="B10" s="37"/>
      <c r="I10" s="121"/>
      <c r="L10" s="37"/>
      <c r="AZ10" s="118" t="s">
        <v>143</v>
      </c>
      <c r="BA10" s="118" t="s">
        <v>144</v>
      </c>
      <c r="BB10" s="118" t="s">
        <v>116</v>
      </c>
      <c r="BC10" s="118" t="s">
        <v>145</v>
      </c>
      <c r="BD10" s="118" t="s">
        <v>82</v>
      </c>
    </row>
    <row r="11" s="1" customFormat="1" ht="12" customHeight="1">
      <c r="B11" s="37"/>
      <c r="D11" s="31" t="s">
        <v>19</v>
      </c>
      <c r="F11" s="19" t="s">
        <v>3</v>
      </c>
      <c r="I11" s="122" t="s">
        <v>20</v>
      </c>
      <c r="J11" s="19" t="s">
        <v>3</v>
      </c>
      <c r="L11" s="37"/>
      <c r="AZ11" s="118" t="s">
        <v>146</v>
      </c>
      <c r="BA11" s="118" t="s">
        <v>147</v>
      </c>
      <c r="BB11" s="118" t="s">
        <v>148</v>
      </c>
      <c r="BC11" s="118" t="s">
        <v>149</v>
      </c>
      <c r="BD11" s="118" t="s">
        <v>82</v>
      </c>
    </row>
    <row r="12" s="1" customFormat="1" ht="12" customHeight="1">
      <c r="B12" s="37"/>
      <c r="D12" s="31" t="s">
        <v>21</v>
      </c>
      <c r="F12" s="19" t="s">
        <v>22</v>
      </c>
      <c r="I12" s="122" t="s">
        <v>23</v>
      </c>
      <c r="J12" s="60" t="str">
        <f>'Rekapitulace stavby'!AN8</f>
        <v>12. 2. 2019</v>
      </c>
      <c r="L12" s="37"/>
      <c r="AZ12" s="118" t="s">
        <v>150</v>
      </c>
      <c r="BA12" s="118" t="s">
        <v>151</v>
      </c>
      <c r="BB12" s="118" t="s">
        <v>148</v>
      </c>
      <c r="BC12" s="118" t="s">
        <v>152</v>
      </c>
      <c r="BD12" s="118" t="s">
        <v>82</v>
      </c>
    </row>
    <row r="13" s="1" customFormat="1" ht="10.8" customHeight="1">
      <c r="B13" s="37"/>
      <c r="I13" s="121"/>
      <c r="L13" s="37"/>
      <c r="AZ13" s="118" t="s">
        <v>153</v>
      </c>
      <c r="BA13" s="118" t="s">
        <v>154</v>
      </c>
      <c r="BB13" s="118" t="s">
        <v>148</v>
      </c>
      <c r="BC13" s="118" t="s">
        <v>155</v>
      </c>
      <c r="BD13" s="118" t="s">
        <v>82</v>
      </c>
    </row>
    <row r="14" s="1" customFormat="1" ht="12" customHeight="1">
      <c r="B14" s="37"/>
      <c r="D14" s="31" t="s">
        <v>25</v>
      </c>
      <c r="I14" s="122" t="s">
        <v>26</v>
      </c>
      <c r="J14" s="19" t="s">
        <v>3</v>
      </c>
      <c r="L14" s="37"/>
      <c r="AZ14" s="118" t="s">
        <v>156</v>
      </c>
      <c r="BA14" s="118" t="s">
        <v>157</v>
      </c>
      <c r="BB14" s="118" t="s">
        <v>131</v>
      </c>
      <c r="BC14" s="118" t="s">
        <v>158</v>
      </c>
      <c r="BD14" s="118" t="s">
        <v>82</v>
      </c>
    </row>
    <row r="15" s="1" customFormat="1" ht="18" customHeight="1">
      <c r="B15" s="37"/>
      <c r="E15" s="19" t="s">
        <v>27</v>
      </c>
      <c r="I15" s="122" t="s">
        <v>28</v>
      </c>
      <c r="J15" s="19" t="s">
        <v>3</v>
      </c>
      <c r="L15" s="37"/>
      <c r="AZ15" s="118" t="s">
        <v>159</v>
      </c>
      <c r="BA15" s="118" t="s">
        <v>160</v>
      </c>
      <c r="BB15" s="118" t="s">
        <v>131</v>
      </c>
      <c r="BC15" s="118" t="s">
        <v>161</v>
      </c>
      <c r="BD15" s="118" t="s">
        <v>82</v>
      </c>
    </row>
    <row r="16" s="1" customFormat="1" ht="6.96" customHeight="1">
      <c r="B16" s="37"/>
      <c r="I16" s="121"/>
      <c r="L16" s="37"/>
      <c r="AZ16" s="118" t="s">
        <v>49</v>
      </c>
      <c r="BA16" s="118" t="s">
        <v>162</v>
      </c>
      <c r="BB16" s="118" t="s">
        <v>131</v>
      </c>
      <c r="BC16" s="118" t="s">
        <v>163</v>
      </c>
      <c r="BD16" s="118" t="s">
        <v>82</v>
      </c>
    </row>
    <row r="17" s="1" customFormat="1" ht="12" customHeight="1">
      <c r="B17" s="37"/>
      <c r="D17" s="31" t="s">
        <v>29</v>
      </c>
      <c r="I17" s="122" t="s">
        <v>26</v>
      </c>
      <c r="J17" s="32" t="str">
        <f>'Rekapitulace stavby'!AN13</f>
        <v>Vyplň údaj</v>
      </c>
      <c r="L17" s="37"/>
      <c r="AZ17" s="118" t="s">
        <v>164</v>
      </c>
      <c r="BA17" s="118" t="s">
        <v>165</v>
      </c>
      <c r="BB17" s="118" t="s">
        <v>116</v>
      </c>
      <c r="BC17" s="118" t="s">
        <v>166</v>
      </c>
      <c r="BD17" s="118" t="s">
        <v>82</v>
      </c>
    </row>
    <row r="18" s="1" customFormat="1" ht="18" customHeight="1">
      <c r="B18" s="37"/>
      <c r="E18" s="32" t="str">
        <f>'Rekapitulace stavby'!E14</f>
        <v>Vyplň údaj</v>
      </c>
      <c r="F18" s="19"/>
      <c r="G18" s="19"/>
      <c r="H18" s="19"/>
      <c r="I18" s="122" t="s">
        <v>28</v>
      </c>
      <c r="J18" s="32" t="str">
        <f>'Rekapitulace stavby'!AN14</f>
        <v>Vyplň údaj</v>
      </c>
      <c r="L18" s="37"/>
      <c r="AZ18" s="118" t="s">
        <v>167</v>
      </c>
      <c r="BA18" s="118" t="s">
        <v>168</v>
      </c>
      <c r="BB18" s="118" t="s">
        <v>116</v>
      </c>
      <c r="BC18" s="118" t="s">
        <v>169</v>
      </c>
      <c r="BD18" s="118" t="s">
        <v>82</v>
      </c>
    </row>
    <row r="19" s="1" customFormat="1" ht="6.96" customHeight="1">
      <c r="B19" s="37"/>
      <c r="I19" s="121"/>
      <c r="L19" s="37"/>
    </row>
    <row r="20" s="1" customFormat="1" ht="12" customHeight="1">
      <c r="B20" s="37"/>
      <c r="D20" s="31" t="s">
        <v>31</v>
      </c>
      <c r="I20" s="122" t="s">
        <v>26</v>
      </c>
      <c r="J20" s="19" t="s">
        <v>3</v>
      </c>
      <c r="L20" s="37"/>
    </row>
    <row r="21" s="1" customFormat="1" ht="18" customHeight="1">
      <c r="B21" s="37"/>
      <c r="E21" s="19" t="s">
        <v>32</v>
      </c>
      <c r="I21" s="122" t="s">
        <v>28</v>
      </c>
      <c r="J21" s="19" t="s">
        <v>3</v>
      </c>
      <c r="L21" s="37"/>
    </row>
    <row r="22" s="1" customFormat="1" ht="6.96" customHeight="1">
      <c r="B22" s="37"/>
      <c r="I22" s="121"/>
      <c r="L22" s="37"/>
    </row>
    <row r="23" s="1" customFormat="1" ht="12" customHeight="1">
      <c r="B23" s="37"/>
      <c r="D23" s="31" t="s">
        <v>34</v>
      </c>
      <c r="I23" s="122" t="s">
        <v>26</v>
      </c>
      <c r="J23" s="19" t="s">
        <v>3</v>
      </c>
      <c r="L23" s="37"/>
    </row>
    <row r="24" s="1" customFormat="1" ht="18" customHeight="1">
      <c r="B24" s="37"/>
      <c r="E24" s="19" t="s">
        <v>35</v>
      </c>
      <c r="I24" s="122" t="s">
        <v>28</v>
      </c>
      <c r="J24" s="19" t="s">
        <v>3</v>
      </c>
      <c r="L24" s="37"/>
    </row>
    <row r="25" s="1" customFormat="1" ht="6.96" customHeight="1">
      <c r="B25" s="37"/>
      <c r="I25" s="121"/>
      <c r="L25" s="37"/>
    </row>
    <row r="26" s="1" customFormat="1" ht="12" customHeight="1">
      <c r="B26" s="37"/>
      <c r="D26" s="31" t="s">
        <v>36</v>
      </c>
      <c r="I26" s="121"/>
      <c r="L26" s="37"/>
    </row>
    <row r="27" s="7" customFormat="1" ht="16.5" customHeight="1">
      <c r="B27" s="123"/>
      <c r="E27" s="35" t="s">
        <v>3</v>
      </c>
      <c r="F27" s="35"/>
      <c r="G27" s="35"/>
      <c r="H27" s="35"/>
      <c r="I27" s="124"/>
      <c r="L27" s="123"/>
    </row>
    <row r="28" s="1" customFormat="1" ht="6.96" customHeight="1">
      <c r="B28" s="37"/>
      <c r="I28" s="121"/>
      <c r="L28" s="37"/>
    </row>
    <row r="29" s="1" customFormat="1" ht="6.96" customHeight="1">
      <c r="B29" s="37"/>
      <c r="D29" s="63"/>
      <c r="E29" s="63"/>
      <c r="F29" s="63"/>
      <c r="G29" s="63"/>
      <c r="H29" s="63"/>
      <c r="I29" s="125"/>
      <c r="J29" s="63"/>
      <c r="K29" s="63"/>
      <c r="L29" s="37"/>
    </row>
    <row r="30" s="1" customFormat="1" ht="25.44" customHeight="1">
      <c r="B30" s="37"/>
      <c r="D30" s="126" t="s">
        <v>38</v>
      </c>
      <c r="I30" s="121"/>
      <c r="J30" s="83">
        <f>ROUND(J90, 2)</f>
        <v>0</v>
      </c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14.4" customHeight="1">
      <c r="B32" s="37"/>
      <c r="F32" s="41" t="s">
        <v>40</v>
      </c>
      <c r="I32" s="127" t="s">
        <v>39</v>
      </c>
      <c r="J32" s="41" t="s">
        <v>41</v>
      </c>
      <c r="L32" s="37"/>
    </row>
    <row r="33" s="1" customFormat="1" ht="14.4" customHeight="1">
      <c r="B33" s="37"/>
      <c r="D33" s="31" t="s">
        <v>42</v>
      </c>
      <c r="E33" s="31" t="s">
        <v>43</v>
      </c>
      <c r="F33" s="128">
        <f>ROUND((SUM(BE90:BE437)),  2)</f>
        <v>0</v>
      </c>
      <c r="I33" s="129">
        <v>0.20999999999999999</v>
      </c>
      <c r="J33" s="128">
        <f>ROUND(((SUM(BE90:BE437))*I33),  2)</f>
        <v>0</v>
      </c>
      <c r="L33" s="37"/>
    </row>
    <row r="34" s="1" customFormat="1" ht="14.4" customHeight="1">
      <c r="B34" s="37"/>
      <c r="E34" s="31" t="s">
        <v>44</v>
      </c>
      <c r="F34" s="128">
        <f>ROUND((SUM(BF90:BF437)),  2)</f>
        <v>0</v>
      </c>
      <c r="I34" s="129">
        <v>0.14999999999999999</v>
      </c>
      <c r="J34" s="128">
        <f>ROUND(((SUM(BF90:BF437))*I34),  2)</f>
        <v>0</v>
      </c>
      <c r="L34" s="37"/>
    </row>
    <row r="35" hidden="1" s="1" customFormat="1" ht="14.4" customHeight="1">
      <c r="B35" s="37"/>
      <c r="E35" s="31" t="s">
        <v>45</v>
      </c>
      <c r="F35" s="128">
        <f>ROUND((SUM(BG90:BG437)),  2)</f>
        <v>0</v>
      </c>
      <c r="I35" s="129">
        <v>0.20999999999999999</v>
      </c>
      <c r="J35" s="128">
        <f>0</f>
        <v>0</v>
      </c>
      <c r="L35" s="37"/>
    </row>
    <row r="36" hidden="1" s="1" customFormat="1" ht="14.4" customHeight="1">
      <c r="B36" s="37"/>
      <c r="E36" s="31" t="s">
        <v>46</v>
      </c>
      <c r="F36" s="128">
        <f>ROUND((SUM(BH90:BH437)),  2)</f>
        <v>0</v>
      </c>
      <c r="I36" s="129">
        <v>0.14999999999999999</v>
      </c>
      <c r="J36" s="128">
        <f>0</f>
        <v>0</v>
      </c>
      <c r="L36" s="37"/>
    </row>
    <row r="37" hidden="1" s="1" customFormat="1" ht="14.4" customHeight="1">
      <c r="B37" s="37"/>
      <c r="E37" s="31" t="s">
        <v>47</v>
      </c>
      <c r="F37" s="128">
        <f>ROUND((SUM(BI90:BI437)),  2)</f>
        <v>0</v>
      </c>
      <c r="I37" s="129">
        <v>0</v>
      </c>
      <c r="J37" s="128">
        <f>0</f>
        <v>0</v>
      </c>
      <c r="L37" s="37"/>
    </row>
    <row r="38" s="1" customFormat="1" ht="6.96" customHeight="1">
      <c r="B38" s="37"/>
      <c r="I38" s="121"/>
      <c r="L38" s="37"/>
    </row>
    <row r="39" s="1" customFormat="1" ht="25.44" customHeight="1">
      <c r="B39" s="37"/>
      <c r="C39" s="130"/>
      <c r="D39" s="131" t="s">
        <v>48</v>
      </c>
      <c r="E39" s="71"/>
      <c r="F39" s="7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37"/>
    </row>
    <row r="40" s="1" customFormat="1" ht="14.4" customHeight="1">
      <c r="B40" s="52"/>
      <c r="C40" s="53"/>
      <c r="D40" s="53"/>
      <c r="E40" s="53"/>
      <c r="F40" s="53"/>
      <c r="G40" s="53"/>
      <c r="H40" s="53"/>
      <c r="I40" s="137"/>
      <c r="J40" s="53"/>
      <c r="K40" s="53"/>
      <c r="L40" s="37"/>
    </row>
    <row r="44" s="1" customFormat="1" ht="6.96" customHeight="1">
      <c r="B44" s="54"/>
      <c r="C44" s="55"/>
      <c r="D44" s="55"/>
      <c r="E44" s="55"/>
      <c r="F44" s="55"/>
      <c r="G44" s="55"/>
      <c r="H44" s="55"/>
      <c r="I44" s="138"/>
      <c r="J44" s="55"/>
      <c r="K44" s="55"/>
      <c r="L44" s="37"/>
    </row>
    <row r="45" s="1" customFormat="1" ht="24.96" customHeight="1">
      <c r="B45" s="37"/>
      <c r="C45" s="23" t="s">
        <v>170</v>
      </c>
      <c r="I45" s="121"/>
      <c r="L45" s="37"/>
    </row>
    <row r="46" s="1" customFormat="1" ht="6.96" customHeight="1">
      <c r="B46" s="37"/>
      <c r="I46" s="121"/>
      <c r="L46" s="37"/>
    </row>
    <row r="47" s="1" customFormat="1" ht="12" customHeight="1">
      <c r="B47" s="37"/>
      <c r="C47" s="31" t="s">
        <v>17</v>
      </c>
      <c r="I47" s="121"/>
      <c r="L47" s="37"/>
    </row>
    <row r="48" s="1" customFormat="1" ht="16.5" customHeight="1">
      <c r="B48" s="37"/>
      <c r="E48" s="120" t="str">
        <f>E7</f>
        <v>Semčice, dostavba kanalizace a intenzifikace ČOV - Část A) Dostavba kanalizace - UZNATELNÉ NÁKLADY</v>
      </c>
      <c r="F48" s="31"/>
      <c r="G48" s="31"/>
      <c r="H48" s="31"/>
      <c r="I48" s="121"/>
      <c r="L48" s="37"/>
    </row>
    <row r="49" s="1" customFormat="1" ht="12" customHeight="1">
      <c r="B49" s="37"/>
      <c r="C49" s="31" t="s">
        <v>136</v>
      </c>
      <c r="I49" s="121"/>
      <c r="L49" s="37"/>
    </row>
    <row r="50" s="1" customFormat="1" ht="16.5" customHeight="1">
      <c r="B50" s="37"/>
      <c r="E50" s="58" t="str">
        <f>E9</f>
        <v>01 - SO 01 - Kanalizace - nové stoky</v>
      </c>
      <c r="F50" s="1"/>
      <c r="G50" s="1"/>
      <c r="H50" s="1"/>
      <c r="I50" s="121"/>
      <c r="L50" s="37"/>
    </row>
    <row r="51" s="1" customFormat="1" ht="6.96" customHeight="1">
      <c r="B51" s="37"/>
      <c r="I51" s="121"/>
      <c r="L51" s="37"/>
    </row>
    <row r="52" s="1" customFormat="1" ht="12" customHeight="1">
      <c r="B52" s="37"/>
      <c r="C52" s="31" t="s">
        <v>21</v>
      </c>
      <c r="F52" s="19" t="str">
        <f>F12</f>
        <v>Semčice</v>
      </c>
      <c r="I52" s="122" t="s">
        <v>23</v>
      </c>
      <c r="J52" s="60" t="str">
        <f>IF(J12="","",J12)</f>
        <v>12. 2. 2019</v>
      </c>
      <c r="L52" s="37"/>
    </row>
    <row r="53" s="1" customFormat="1" ht="6.96" customHeight="1">
      <c r="B53" s="37"/>
      <c r="I53" s="121"/>
      <c r="L53" s="37"/>
    </row>
    <row r="54" s="1" customFormat="1" ht="24.9" customHeight="1">
      <c r="B54" s="37"/>
      <c r="C54" s="31" t="s">
        <v>25</v>
      </c>
      <c r="F54" s="19" t="str">
        <f>E15</f>
        <v>VaK Mladá Boleslav, a.s.</v>
      </c>
      <c r="I54" s="122" t="s">
        <v>31</v>
      </c>
      <c r="J54" s="35" t="str">
        <f>E21</f>
        <v>Vodohospodářské inženýrské služby, a.s.</v>
      </c>
      <c r="L54" s="37"/>
    </row>
    <row r="55" s="1" customFormat="1" ht="13.65" customHeight="1">
      <c r="B55" s="37"/>
      <c r="C55" s="31" t="s">
        <v>29</v>
      </c>
      <c r="F55" s="19" t="str">
        <f>IF(E18="","",E18)</f>
        <v>Vyplň údaj</v>
      </c>
      <c r="I55" s="122" t="s">
        <v>34</v>
      </c>
      <c r="J55" s="35" t="str">
        <f>E24</f>
        <v>Ing.Eva Mrvová</v>
      </c>
      <c r="L55" s="37"/>
    </row>
    <row r="56" s="1" customFormat="1" ht="10.32" customHeight="1">
      <c r="B56" s="37"/>
      <c r="I56" s="121"/>
      <c r="L56" s="37"/>
    </row>
    <row r="57" s="1" customFormat="1" ht="29.28" customHeight="1">
      <c r="B57" s="37"/>
      <c r="C57" s="139" t="s">
        <v>171</v>
      </c>
      <c r="D57" s="130"/>
      <c r="E57" s="130"/>
      <c r="F57" s="130"/>
      <c r="G57" s="130"/>
      <c r="H57" s="130"/>
      <c r="I57" s="140"/>
      <c r="J57" s="141" t="s">
        <v>172</v>
      </c>
      <c r="K57" s="130"/>
      <c r="L57" s="37"/>
    </row>
    <row r="58" s="1" customFormat="1" ht="10.32" customHeight="1">
      <c r="B58" s="37"/>
      <c r="I58" s="121"/>
      <c r="L58" s="37"/>
    </row>
    <row r="59" s="1" customFormat="1" ht="22.8" customHeight="1">
      <c r="B59" s="37"/>
      <c r="C59" s="142" t="s">
        <v>70</v>
      </c>
      <c r="I59" s="121"/>
      <c r="J59" s="83">
        <f>J90</f>
        <v>0</v>
      </c>
      <c r="L59" s="37"/>
      <c r="AU59" s="19" t="s">
        <v>173</v>
      </c>
    </row>
    <row r="60" s="8" customFormat="1" ht="24.96" customHeight="1">
      <c r="B60" s="143"/>
      <c r="D60" s="144" t="s">
        <v>174</v>
      </c>
      <c r="E60" s="145"/>
      <c r="F60" s="145"/>
      <c r="G60" s="145"/>
      <c r="H60" s="145"/>
      <c r="I60" s="146"/>
      <c r="J60" s="147">
        <f>J91</f>
        <v>0</v>
      </c>
      <c r="L60" s="143"/>
    </row>
    <row r="61" s="9" customFormat="1" ht="19.92" customHeight="1">
      <c r="B61" s="148"/>
      <c r="D61" s="149" t="s">
        <v>175</v>
      </c>
      <c r="E61" s="150"/>
      <c r="F61" s="150"/>
      <c r="G61" s="150"/>
      <c r="H61" s="150"/>
      <c r="I61" s="151"/>
      <c r="J61" s="152">
        <f>J92</f>
        <v>0</v>
      </c>
      <c r="L61" s="148"/>
    </row>
    <row r="62" s="9" customFormat="1" ht="19.92" customHeight="1">
      <c r="B62" s="148"/>
      <c r="D62" s="149" t="s">
        <v>176</v>
      </c>
      <c r="E62" s="150"/>
      <c r="F62" s="150"/>
      <c r="G62" s="150"/>
      <c r="H62" s="150"/>
      <c r="I62" s="151"/>
      <c r="J62" s="152">
        <f>J222</f>
        <v>0</v>
      </c>
      <c r="L62" s="148"/>
    </row>
    <row r="63" s="9" customFormat="1" ht="19.92" customHeight="1">
      <c r="B63" s="148"/>
      <c r="D63" s="149" t="s">
        <v>177</v>
      </c>
      <c r="E63" s="150"/>
      <c r="F63" s="150"/>
      <c r="G63" s="150"/>
      <c r="H63" s="150"/>
      <c r="I63" s="151"/>
      <c r="J63" s="152">
        <f>J231</f>
        <v>0</v>
      </c>
      <c r="L63" s="148"/>
    </row>
    <row r="64" s="9" customFormat="1" ht="19.92" customHeight="1">
      <c r="B64" s="148"/>
      <c r="D64" s="149" t="s">
        <v>178</v>
      </c>
      <c r="E64" s="150"/>
      <c r="F64" s="150"/>
      <c r="G64" s="150"/>
      <c r="H64" s="150"/>
      <c r="I64" s="151"/>
      <c r="J64" s="152">
        <f>J251</f>
        <v>0</v>
      </c>
      <c r="L64" s="148"/>
    </row>
    <row r="65" s="9" customFormat="1" ht="19.92" customHeight="1">
      <c r="B65" s="148"/>
      <c r="D65" s="149" t="s">
        <v>179</v>
      </c>
      <c r="E65" s="150"/>
      <c r="F65" s="150"/>
      <c r="G65" s="150"/>
      <c r="H65" s="150"/>
      <c r="I65" s="151"/>
      <c r="J65" s="152">
        <f>J289</f>
        <v>0</v>
      </c>
      <c r="L65" s="148"/>
    </row>
    <row r="66" s="9" customFormat="1" ht="19.92" customHeight="1">
      <c r="B66" s="148"/>
      <c r="D66" s="149" t="s">
        <v>180</v>
      </c>
      <c r="E66" s="150"/>
      <c r="F66" s="150"/>
      <c r="G66" s="150"/>
      <c r="H66" s="150"/>
      <c r="I66" s="151"/>
      <c r="J66" s="152">
        <f>J403</f>
        <v>0</v>
      </c>
      <c r="L66" s="148"/>
    </row>
    <row r="67" s="9" customFormat="1" ht="19.92" customHeight="1">
      <c r="B67" s="148"/>
      <c r="D67" s="149" t="s">
        <v>181</v>
      </c>
      <c r="E67" s="150"/>
      <c r="F67" s="150"/>
      <c r="G67" s="150"/>
      <c r="H67" s="150"/>
      <c r="I67" s="151"/>
      <c r="J67" s="152">
        <f>J420</f>
        <v>0</v>
      </c>
      <c r="L67" s="148"/>
    </row>
    <row r="68" s="9" customFormat="1" ht="19.92" customHeight="1">
      <c r="B68" s="148"/>
      <c r="D68" s="149" t="s">
        <v>182</v>
      </c>
      <c r="E68" s="150"/>
      <c r="F68" s="150"/>
      <c r="G68" s="150"/>
      <c r="H68" s="150"/>
      <c r="I68" s="151"/>
      <c r="J68" s="152">
        <f>J429</f>
        <v>0</v>
      </c>
      <c r="L68" s="148"/>
    </row>
    <row r="69" s="8" customFormat="1" ht="24.96" customHeight="1">
      <c r="B69" s="143"/>
      <c r="D69" s="144" t="s">
        <v>183</v>
      </c>
      <c r="E69" s="145"/>
      <c r="F69" s="145"/>
      <c r="G69" s="145"/>
      <c r="H69" s="145"/>
      <c r="I69" s="146"/>
      <c r="J69" s="147">
        <f>J431</f>
        <v>0</v>
      </c>
      <c r="L69" s="143"/>
    </row>
    <row r="70" s="9" customFormat="1" ht="19.92" customHeight="1">
      <c r="B70" s="148"/>
      <c r="D70" s="149" t="s">
        <v>184</v>
      </c>
      <c r="E70" s="150"/>
      <c r="F70" s="150"/>
      <c r="G70" s="150"/>
      <c r="H70" s="150"/>
      <c r="I70" s="151"/>
      <c r="J70" s="152">
        <f>J432</f>
        <v>0</v>
      </c>
      <c r="L70" s="148"/>
    </row>
    <row r="71" s="1" customFormat="1" ht="21.84" customHeight="1">
      <c r="B71" s="37"/>
      <c r="I71" s="121"/>
      <c r="L71" s="37"/>
    </row>
    <row r="72" s="1" customFormat="1" ht="6.96" customHeight="1">
      <c r="B72" s="52"/>
      <c r="C72" s="53"/>
      <c r="D72" s="53"/>
      <c r="E72" s="53"/>
      <c r="F72" s="53"/>
      <c r="G72" s="53"/>
      <c r="H72" s="53"/>
      <c r="I72" s="137"/>
      <c r="J72" s="53"/>
      <c r="K72" s="53"/>
      <c r="L72" s="37"/>
    </row>
    <row r="76" s="1" customFormat="1" ht="6.96" customHeight="1">
      <c r="B76" s="54"/>
      <c r="C76" s="55"/>
      <c r="D76" s="55"/>
      <c r="E76" s="55"/>
      <c r="F76" s="55"/>
      <c r="G76" s="55"/>
      <c r="H76" s="55"/>
      <c r="I76" s="138"/>
      <c r="J76" s="55"/>
      <c r="K76" s="55"/>
      <c r="L76" s="37"/>
    </row>
    <row r="77" s="1" customFormat="1" ht="24.96" customHeight="1">
      <c r="B77" s="37"/>
      <c r="C77" s="23" t="s">
        <v>185</v>
      </c>
      <c r="I77" s="121"/>
      <c r="L77" s="37"/>
    </row>
    <row r="78" s="1" customFormat="1" ht="6.96" customHeight="1">
      <c r="B78" s="37"/>
      <c r="I78" s="121"/>
      <c r="L78" s="37"/>
    </row>
    <row r="79" s="1" customFormat="1" ht="12" customHeight="1">
      <c r="B79" s="37"/>
      <c r="C79" s="31" t="s">
        <v>17</v>
      </c>
      <c r="I79" s="121"/>
      <c r="L79" s="37"/>
    </row>
    <row r="80" s="1" customFormat="1" ht="16.5" customHeight="1">
      <c r="B80" s="37"/>
      <c r="E80" s="120" t="str">
        <f>E7</f>
        <v>Semčice, dostavba kanalizace a intenzifikace ČOV - Část A) Dostavba kanalizace - UZNATELNÉ NÁKLADY</v>
      </c>
      <c r="F80" s="31"/>
      <c r="G80" s="31"/>
      <c r="H80" s="31"/>
      <c r="I80" s="121"/>
      <c r="L80" s="37"/>
    </row>
    <row r="81" s="1" customFormat="1" ht="12" customHeight="1">
      <c r="B81" s="37"/>
      <c r="C81" s="31" t="s">
        <v>136</v>
      </c>
      <c r="I81" s="121"/>
      <c r="L81" s="37"/>
    </row>
    <row r="82" s="1" customFormat="1" ht="16.5" customHeight="1">
      <c r="B82" s="37"/>
      <c r="E82" s="58" t="str">
        <f>E9</f>
        <v>01 - SO 01 - Kanalizace - nové stoky</v>
      </c>
      <c r="F82" s="1"/>
      <c r="G82" s="1"/>
      <c r="H82" s="1"/>
      <c r="I82" s="121"/>
      <c r="L82" s="37"/>
    </row>
    <row r="83" s="1" customFormat="1" ht="6.96" customHeight="1">
      <c r="B83" s="37"/>
      <c r="I83" s="121"/>
      <c r="L83" s="37"/>
    </row>
    <row r="84" s="1" customFormat="1" ht="12" customHeight="1">
      <c r="B84" s="37"/>
      <c r="C84" s="31" t="s">
        <v>21</v>
      </c>
      <c r="F84" s="19" t="str">
        <f>F12</f>
        <v>Semčice</v>
      </c>
      <c r="I84" s="122" t="s">
        <v>23</v>
      </c>
      <c r="J84" s="60" t="str">
        <f>IF(J12="","",J12)</f>
        <v>12. 2. 2019</v>
      </c>
      <c r="L84" s="37"/>
    </row>
    <row r="85" s="1" customFormat="1" ht="6.96" customHeight="1">
      <c r="B85" s="37"/>
      <c r="I85" s="121"/>
      <c r="L85" s="37"/>
    </row>
    <row r="86" s="1" customFormat="1" ht="24.9" customHeight="1">
      <c r="B86" s="37"/>
      <c r="C86" s="31" t="s">
        <v>25</v>
      </c>
      <c r="F86" s="19" t="str">
        <f>E15</f>
        <v>VaK Mladá Boleslav, a.s.</v>
      </c>
      <c r="I86" s="122" t="s">
        <v>31</v>
      </c>
      <c r="J86" s="35" t="str">
        <f>E21</f>
        <v>Vodohospodářské inženýrské služby, a.s.</v>
      </c>
      <c r="L86" s="37"/>
    </row>
    <row r="87" s="1" customFormat="1" ht="13.65" customHeight="1">
      <c r="B87" s="37"/>
      <c r="C87" s="31" t="s">
        <v>29</v>
      </c>
      <c r="F87" s="19" t="str">
        <f>IF(E18="","",E18)</f>
        <v>Vyplň údaj</v>
      </c>
      <c r="I87" s="122" t="s">
        <v>34</v>
      </c>
      <c r="J87" s="35" t="str">
        <f>E24</f>
        <v>Ing.Eva Mrvová</v>
      </c>
      <c r="L87" s="37"/>
    </row>
    <row r="88" s="1" customFormat="1" ht="10.32" customHeight="1">
      <c r="B88" s="37"/>
      <c r="I88" s="121"/>
      <c r="L88" s="37"/>
    </row>
    <row r="89" s="10" customFormat="1" ht="29.28" customHeight="1">
      <c r="B89" s="153"/>
      <c r="C89" s="154" t="s">
        <v>186</v>
      </c>
      <c r="D89" s="155" t="s">
        <v>57</v>
      </c>
      <c r="E89" s="155" t="s">
        <v>53</v>
      </c>
      <c r="F89" s="155" t="s">
        <v>54</v>
      </c>
      <c r="G89" s="155" t="s">
        <v>187</v>
      </c>
      <c r="H89" s="155" t="s">
        <v>188</v>
      </c>
      <c r="I89" s="156" t="s">
        <v>189</v>
      </c>
      <c r="J89" s="157" t="s">
        <v>172</v>
      </c>
      <c r="K89" s="158" t="s">
        <v>190</v>
      </c>
      <c r="L89" s="153"/>
      <c r="M89" s="75" t="s">
        <v>3</v>
      </c>
      <c r="N89" s="76" t="s">
        <v>42</v>
      </c>
      <c r="O89" s="76" t="s">
        <v>191</v>
      </c>
      <c r="P89" s="76" t="s">
        <v>192</v>
      </c>
      <c r="Q89" s="76" t="s">
        <v>193</v>
      </c>
      <c r="R89" s="76" t="s">
        <v>194</v>
      </c>
      <c r="S89" s="76" t="s">
        <v>195</v>
      </c>
      <c r="T89" s="77" t="s">
        <v>196</v>
      </c>
    </row>
    <row r="90" s="1" customFormat="1" ht="22.8" customHeight="1">
      <c r="B90" s="37"/>
      <c r="C90" s="80" t="s">
        <v>197</v>
      </c>
      <c r="I90" s="121"/>
      <c r="J90" s="159">
        <f>BK90</f>
        <v>0</v>
      </c>
      <c r="L90" s="37"/>
      <c r="M90" s="78"/>
      <c r="N90" s="63"/>
      <c r="O90" s="63"/>
      <c r="P90" s="160">
        <f>P91+P431</f>
        <v>0</v>
      </c>
      <c r="Q90" s="63"/>
      <c r="R90" s="160">
        <f>R91+R431</f>
        <v>666.75750499999981</v>
      </c>
      <c r="S90" s="63"/>
      <c r="T90" s="161">
        <f>T91+T431</f>
        <v>2648.7966999999999</v>
      </c>
      <c r="AT90" s="19" t="s">
        <v>71</v>
      </c>
      <c r="AU90" s="19" t="s">
        <v>173</v>
      </c>
      <c r="BK90" s="162">
        <f>BK91+BK431</f>
        <v>0</v>
      </c>
    </row>
    <row r="91" s="11" customFormat="1" ht="25.92" customHeight="1">
      <c r="B91" s="163"/>
      <c r="D91" s="164" t="s">
        <v>71</v>
      </c>
      <c r="E91" s="165" t="s">
        <v>198</v>
      </c>
      <c r="F91" s="165" t="s">
        <v>199</v>
      </c>
      <c r="I91" s="166"/>
      <c r="J91" s="167">
        <f>BK91</f>
        <v>0</v>
      </c>
      <c r="L91" s="163"/>
      <c r="M91" s="168"/>
      <c r="N91" s="169"/>
      <c r="O91" s="169"/>
      <c r="P91" s="170">
        <f>P92+P222+P231+P251+P289+P403+P420+P429</f>
        <v>0</v>
      </c>
      <c r="Q91" s="169"/>
      <c r="R91" s="170">
        <f>R92+R222+R231+R251+R289+R403+R420+R429</f>
        <v>664.09876099999985</v>
      </c>
      <c r="S91" s="169"/>
      <c r="T91" s="171">
        <f>T92+T222+T231+T251+T289+T403+T420+T429</f>
        <v>2648.7966999999999</v>
      </c>
      <c r="AR91" s="164" t="s">
        <v>80</v>
      </c>
      <c r="AT91" s="172" t="s">
        <v>71</v>
      </c>
      <c r="AU91" s="172" t="s">
        <v>72</v>
      </c>
      <c r="AY91" s="164" t="s">
        <v>200</v>
      </c>
      <c r="BK91" s="173">
        <f>BK92+BK222+BK231+BK251+BK289+BK403+BK420+BK429</f>
        <v>0</v>
      </c>
    </row>
    <row r="92" s="11" customFormat="1" ht="22.8" customHeight="1">
      <c r="B92" s="163"/>
      <c r="D92" s="164" t="s">
        <v>71</v>
      </c>
      <c r="E92" s="174" t="s">
        <v>80</v>
      </c>
      <c r="F92" s="174" t="s">
        <v>201</v>
      </c>
      <c r="I92" s="166"/>
      <c r="J92" s="175">
        <f>BK92</f>
        <v>0</v>
      </c>
      <c r="L92" s="163"/>
      <c r="M92" s="168"/>
      <c r="N92" s="169"/>
      <c r="O92" s="169"/>
      <c r="P92" s="170">
        <f>SUM(P93:P221)</f>
        <v>0</v>
      </c>
      <c r="Q92" s="169"/>
      <c r="R92" s="170">
        <f>SUM(R93:R221)</f>
        <v>15.220103999999999</v>
      </c>
      <c r="S92" s="169"/>
      <c r="T92" s="171">
        <f>SUM(T93:T221)</f>
        <v>2648.7966999999999</v>
      </c>
      <c r="AR92" s="164" t="s">
        <v>80</v>
      </c>
      <c r="AT92" s="172" t="s">
        <v>71</v>
      </c>
      <c r="AU92" s="172" t="s">
        <v>80</v>
      </c>
      <c r="AY92" s="164" t="s">
        <v>200</v>
      </c>
      <c r="BK92" s="173">
        <f>SUM(BK93:BK221)</f>
        <v>0</v>
      </c>
    </row>
    <row r="93" s="1" customFormat="1" ht="22.5" customHeight="1">
      <c r="B93" s="176"/>
      <c r="C93" s="177" t="s">
        <v>80</v>
      </c>
      <c r="D93" s="177" t="s">
        <v>202</v>
      </c>
      <c r="E93" s="178" t="s">
        <v>203</v>
      </c>
      <c r="F93" s="179" t="s">
        <v>204</v>
      </c>
      <c r="G93" s="180" t="s">
        <v>148</v>
      </c>
      <c r="H93" s="181">
        <v>5.5</v>
      </c>
      <c r="I93" s="182"/>
      <c r="J93" s="183">
        <f>ROUND(I93*H93,2)</f>
        <v>0</v>
      </c>
      <c r="K93" s="179" t="s">
        <v>205</v>
      </c>
      <c r="L93" s="37"/>
      <c r="M93" s="184" t="s">
        <v>3</v>
      </c>
      <c r="N93" s="185" t="s">
        <v>43</v>
      </c>
      <c r="O93" s="67"/>
      <c r="P93" s="186">
        <f>O93*H93</f>
        <v>0</v>
      </c>
      <c r="Q93" s="186">
        <v>0</v>
      </c>
      <c r="R93" s="186">
        <f>Q93*H93</f>
        <v>0</v>
      </c>
      <c r="S93" s="186">
        <v>0.26000000000000001</v>
      </c>
      <c r="T93" s="187">
        <f>S93*H93</f>
        <v>1.4300000000000002</v>
      </c>
      <c r="AR93" s="19" t="s">
        <v>206</v>
      </c>
      <c r="AT93" s="19" t="s">
        <v>202</v>
      </c>
      <c r="AU93" s="19" t="s">
        <v>82</v>
      </c>
      <c r="AY93" s="19" t="s">
        <v>200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80</v>
      </c>
      <c r="BK93" s="188">
        <f>ROUND(I93*H93,2)</f>
        <v>0</v>
      </c>
      <c r="BL93" s="19" t="s">
        <v>206</v>
      </c>
      <c r="BM93" s="19" t="s">
        <v>207</v>
      </c>
    </row>
    <row r="94" s="12" customFormat="1">
      <c r="B94" s="189"/>
      <c r="D94" s="190" t="s">
        <v>208</v>
      </c>
      <c r="E94" s="191" t="s">
        <v>3</v>
      </c>
      <c r="F94" s="192" t="s">
        <v>209</v>
      </c>
      <c r="H94" s="193">
        <v>5.5</v>
      </c>
      <c r="I94" s="194"/>
      <c r="L94" s="189"/>
      <c r="M94" s="195"/>
      <c r="N94" s="196"/>
      <c r="O94" s="196"/>
      <c r="P94" s="196"/>
      <c r="Q94" s="196"/>
      <c r="R94" s="196"/>
      <c r="S94" s="196"/>
      <c r="T94" s="197"/>
      <c r="AT94" s="191" t="s">
        <v>208</v>
      </c>
      <c r="AU94" s="191" t="s">
        <v>82</v>
      </c>
      <c r="AV94" s="12" t="s">
        <v>82</v>
      </c>
      <c r="AW94" s="12" t="s">
        <v>33</v>
      </c>
      <c r="AX94" s="12" t="s">
        <v>80</v>
      </c>
      <c r="AY94" s="191" t="s">
        <v>200</v>
      </c>
    </row>
    <row r="95" s="1" customFormat="1" ht="33.75" customHeight="1">
      <c r="B95" s="176"/>
      <c r="C95" s="177" t="s">
        <v>82</v>
      </c>
      <c r="D95" s="177" t="s">
        <v>202</v>
      </c>
      <c r="E95" s="178" t="s">
        <v>210</v>
      </c>
      <c r="F95" s="179" t="s">
        <v>211</v>
      </c>
      <c r="G95" s="180" t="s">
        <v>148</v>
      </c>
      <c r="H95" s="181">
        <v>1039.5</v>
      </c>
      <c r="I95" s="182"/>
      <c r="J95" s="183">
        <f>ROUND(I95*H95,2)</f>
        <v>0</v>
      </c>
      <c r="K95" s="179" t="s">
        <v>3</v>
      </c>
      <c r="L95" s="37"/>
      <c r="M95" s="184" t="s">
        <v>3</v>
      </c>
      <c r="N95" s="185" t="s">
        <v>43</v>
      </c>
      <c r="O95" s="67"/>
      <c r="P95" s="186">
        <f>O95*H95</f>
        <v>0</v>
      </c>
      <c r="Q95" s="186">
        <v>0</v>
      </c>
      <c r="R95" s="186">
        <f>Q95*H95</f>
        <v>0</v>
      </c>
      <c r="S95" s="186">
        <v>0.28999999999999998</v>
      </c>
      <c r="T95" s="187">
        <f>S95*H95</f>
        <v>301.45499999999998</v>
      </c>
      <c r="AR95" s="19" t="s">
        <v>206</v>
      </c>
      <c r="AT95" s="19" t="s">
        <v>202</v>
      </c>
      <c r="AU95" s="19" t="s">
        <v>82</v>
      </c>
      <c r="AY95" s="19" t="s">
        <v>200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80</v>
      </c>
      <c r="BK95" s="188">
        <f>ROUND(I95*H95,2)</f>
        <v>0</v>
      </c>
      <c r="BL95" s="19" t="s">
        <v>206</v>
      </c>
      <c r="BM95" s="19" t="s">
        <v>212</v>
      </c>
    </row>
    <row r="96" s="13" customFormat="1">
      <c r="B96" s="198"/>
      <c r="D96" s="190" t="s">
        <v>208</v>
      </c>
      <c r="E96" s="199" t="s">
        <v>3</v>
      </c>
      <c r="F96" s="200" t="s">
        <v>213</v>
      </c>
      <c r="H96" s="199" t="s">
        <v>3</v>
      </c>
      <c r="I96" s="201"/>
      <c r="L96" s="198"/>
      <c r="M96" s="202"/>
      <c r="N96" s="203"/>
      <c r="O96" s="203"/>
      <c r="P96" s="203"/>
      <c r="Q96" s="203"/>
      <c r="R96" s="203"/>
      <c r="S96" s="203"/>
      <c r="T96" s="204"/>
      <c r="AT96" s="199" t="s">
        <v>208</v>
      </c>
      <c r="AU96" s="199" t="s">
        <v>82</v>
      </c>
      <c r="AV96" s="13" t="s">
        <v>80</v>
      </c>
      <c r="AW96" s="13" t="s">
        <v>33</v>
      </c>
      <c r="AX96" s="13" t="s">
        <v>72</v>
      </c>
      <c r="AY96" s="199" t="s">
        <v>200</v>
      </c>
    </row>
    <row r="97" s="12" customFormat="1">
      <c r="B97" s="189"/>
      <c r="D97" s="190" t="s">
        <v>208</v>
      </c>
      <c r="E97" s="191" t="s">
        <v>3</v>
      </c>
      <c r="F97" s="192" t="s">
        <v>214</v>
      </c>
      <c r="H97" s="193">
        <v>1039.5</v>
      </c>
      <c r="I97" s="194"/>
      <c r="L97" s="189"/>
      <c r="M97" s="195"/>
      <c r="N97" s="196"/>
      <c r="O97" s="196"/>
      <c r="P97" s="196"/>
      <c r="Q97" s="196"/>
      <c r="R97" s="196"/>
      <c r="S97" s="196"/>
      <c r="T97" s="197"/>
      <c r="AT97" s="191" t="s">
        <v>208</v>
      </c>
      <c r="AU97" s="191" t="s">
        <v>82</v>
      </c>
      <c r="AV97" s="12" t="s">
        <v>82</v>
      </c>
      <c r="AW97" s="12" t="s">
        <v>33</v>
      </c>
      <c r="AX97" s="12" t="s">
        <v>72</v>
      </c>
      <c r="AY97" s="191" t="s">
        <v>200</v>
      </c>
    </row>
    <row r="98" s="14" customFormat="1">
      <c r="B98" s="205"/>
      <c r="D98" s="190" t="s">
        <v>208</v>
      </c>
      <c r="E98" s="206" t="s">
        <v>3</v>
      </c>
      <c r="F98" s="207" t="s">
        <v>215</v>
      </c>
      <c r="H98" s="208">
        <v>1039.5</v>
      </c>
      <c r="I98" s="209"/>
      <c r="L98" s="205"/>
      <c r="M98" s="210"/>
      <c r="N98" s="211"/>
      <c r="O98" s="211"/>
      <c r="P98" s="211"/>
      <c r="Q98" s="211"/>
      <c r="R98" s="211"/>
      <c r="S98" s="211"/>
      <c r="T98" s="212"/>
      <c r="AT98" s="206" t="s">
        <v>208</v>
      </c>
      <c r="AU98" s="206" t="s">
        <v>82</v>
      </c>
      <c r="AV98" s="14" t="s">
        <v>206</v>
      </c>
      <c r="AW98" s="14" t="s">
        <v>33</v>
      </c>
      <c r="AX98" s="14" t="s">
        <v>80</v>
      </c>
      <c r="AY98" s="206" t="s">
        <v>200</v>
      </c>
    </row>
    <row r="99" s="1" customFormat="1" ht="22.5" customHeight="1">
      <c r="B99" s="176"/>
      <c r="C99" s="177" t="s">
        <v>216</v>
      </c>
      <c r="D99" s="177" t="s">
        <v>202</v>
      </c>
      <c r="E99" s="178" t="s">
        <v>217</v>
      </c>
      <c r="F99" s="179" t="s">
        <v>218</v>
      </c>
      <c r="G99" s="180" t="s">
        <v>148</v>
      </c>
      <c r="H99" s="181">
        <v>1147.3</v>
      </c>
      <c r="I99" s="182"/>
      <c r="J99" s="183">
        <f>ROUND(I99*H99,2)</f>
        <v>0</v>
      </c>
      <c r="K99" s="179" t="s">
        <v>205</v>
      </c>
      <c r="L99" s="37"/>
      <c r="M99" s="184" t="s">
        <v>3</v>
      </c>
      <c r="N99" s="185" t="s">
        <v>43</v>
      </c>
      <c r="O99" s="67"/>
      <c r="P99" s="186">
        <f>O99*H99</f>
        <v>0</v>
      </c>
      <c r="Q99" s="186">
        <v>0</v>
      </c>
      <c r="R99" s="186">
        <f>Q99*H99</f>
        <v>0</v>
      </c>
      <c r="S99" s="186">
        <v>0.75</v>
      </c>
      <c r="T99" s="187">
        <f>S99*H99</f>
        <v>860.47499999999991</v>
      </c>
      <c r="AR99" s="19" t="s">
        <v>206</v>
      </c>
      <c r="AT99" s="19" t="s">
        <v>202</v>
      </c>
      <c r="AU99" s="19" t="s">
        <v>82</v>
      </c>
      <c r="AY99" s="19" t="s">
        <v>200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80</v>
      </c>
      <c r="BK99" s="188">
        <f>ROUND(I99*H99,2)</f>
        <v>0</v>
      </c>
      <c r="BL99" s="19" t="s">
        <v>206</v>
      </c>
      <c r="BM99" s="19" t="s">
        <v>219</v>
      </c>
    </row>
    <row r="100" s="13" customFormat="1">
      <c r="B100" s="198"/>
      <c r="D100" s="190" t="s">
        <v>208</v>
      </c>
      <c r="E100" s="199" t="s">
        <v>3</v>
      </c>
      <c r="F100" s="200" t="s">
        <v>220</v>
      </c>
      <c r="H100" s="199" t="s">
        <v>3</v>
      </c>
      <c r="I100" s="201"/>
      <c r="L100" s="198"/>
      <c r="M100" s="202"/>
      <c r="N100" s="203"/>
      <c r="O100" s="203"/>
      <c r="P100" s="203"/>
      <c r="Q100" s="203"/>
      <c r="R100" s="203"/>
      <c r="S100" s="203"/>
      <c r="T100" s="204"/>
      <c r="AT100" s="199" t="s">
        <v>208</v>
      </c>
      <c r="AU100" s="199" t="s">
        <v>82</v>
      </c>
      <c r="AV100" s="13" t="s">
        <v>80</v>
      </c>
      <c r="AW100" s="13" t="s">
        <v>33</v>
      </c>
      <c r="AX100" s="13" t="s">
        <v>72</v>
      </c>
      <c r="AY100" s="199" t="s">
        <v>200</v>
      </c>
    </row>
    <row r="101" s="12" customFormat="1">
      <c r="B101" s="189"/>
      <c r="D101" s="190" t="s">
        <v>208</v>
      </c>
      <c r="E101" s="191" t="s">
        <v>3</v>
      </c>
      <c r="F101" s="192" t="s">
        <v>221</v>
      </c>
      <c r="H101" s="193">
        <v>1147.3</v>
      </c>
      <c r="I101" s="194"/>
      <c r="L101" s="189"/>
      <c r="M101" s="195"/>
      <c r="N101" s="196"/>
      <c r="O101" s="196"/>
      <c r="P101" s="196"/>
      <c r="Q101" s="196"/>
      <c r="R101" s="196"/>
      <c r="S101" s="196"/>
      <c r="T101" s="197"/>
      <c r="AT101" s="191" t="s">
        <v>208</v>
      </c>
      <c r="AU101" s="191" t="s">
        <v>82</v>
      </c>
      <c r="AV101" s="12" t="s">
        <v>82</v>
      </c>
      <c r="AW101" s="12" t="s">
        <v>33</v>
      </c>
      <c r="AX101" s="12" t="s">
        <v>80</v>
      </c>
      <c r="AY101" s="191" t="s">
        <v>200</v>
      </c>
    </row>
    <row r="102" s="1" customFormat="1" ht="22.5" customHeight="1">
      <c r="B102" s="176"/>
      <c r="C102" s="177" t="s">
        <v>206</v>
      </c>
      <c r="D102" s="177" t="s">
        <v>202</v>
      </c>
      <c r="E102" s="178" t="s">
        <v>222</v>
      </c>
      <c r="F102" s="179" t="s">
        <v>223</v>
      </c>
      <c r="G102" s="180" t="s">
        <v>148</v>
      </c>
      <c r="H102" s="181">
        <v>1039.5</v>
      </c>
      <c r="I102" s="182"/>
      <c r="J102" s="183">
        <f>ROUND(I102*H102,2)</f>
        <v>0</v>
      </c>
      <c r="K102" s="179" t="s">
        <v>205</v>
      </c>
      <c r="L102" s="37"/>
      <c r="M102" s="184" t="s">
        <v>3</v>
      </c>
      <c r="N102" s="185" t="s">
        <v>43</v>
      </c>
      <c r="O102" s="67"/>
      <c r="P102" s="186">
        <f>O102*H102</f>
        <v>0</v>
      </c>
      <c r="Q102" s="186">
        <v>0</v>
      </c>
      <c r="R102" s="186">
        <f>Q102*H102</f>
        <v>0</v>
      </c>
      <c r="S102" s="186">
        <v>0.625</v>
      </c>
      <c r="T102" s="187">
        <f>S102*H102</f>
        <v>649.6875</v>
      </c>
      <c r="AR102" s="19" t="s">
        <v>206</v>
      </c>
      <c r="AT102" s="19" t="s">
        <v>202</v>
      </c>
      <c r="AU102" s="19" t="s">
        <v>82</v>
      </c>
      <c r="AY102" s="19" t="s">
        <v>200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80</v>
      </c>
      <c r="BK102" s="188">
        <f>ROUND(I102*H102,2)</f>
        <v>0</v>
      </c>
      <c r="BL102" s="19" t="s">
        <v>206</v>
      </c>
      <c r="BM102" s="19" t="s">
        <v>224</v>
      </c>
    </row>
    <row r="103" s="13" customFormat="1">
      <c r="B103" s="198"/>
      <c r="D103" s="190" t="s">
        <v>208</v>
      </c>
      <c r="E103" s="199" t="s">
        <v>3</v>
      </c>
      <c r="F103" s="200" t="s">
        <v>225</v>
      </c>
      <c r="H103" s="199" t="s">
        <v>3</v>
      </c>
      <c r="I103" s="201"/>
      <c r="L103" s="198"/>
      <c r="M103" s="202"/>
      <c r="N103" s="203"/>
      <c r="O103" s="203"/>
      <c r="P103" s="203"/>
      <c r="Q103" s="203"/>
      <c r="R103" s="203"/>
      <c r="S103" s="203"/>
      <c r="T103" s="204"/>
      <c r="AT103" s="199" t="s">
        <v>208</v>
      </c>
      <c r="AU103" s="199" t="s">
        <v>82</v>
      </c>
      <c r="AV103" s="13" t="s">
        <v>80</v>
      </c>
      <c r="AW103" s="13" t="s">
        <v>33</v>
      </c>
      <c r="AX103" s="13" t="s">
        <v>72</v>
      </c>
      <c r="AY103" s="199" t="s">
        <v>200</v>
      </c>
    </row>
    <row r="104" s="12" customFormat="1">
      <c r="B104" s="189"/>
      <c r="D104" s="190" t="s">
        <v>208</v>
      </c>
      <c r="E104" s="191" t="s">
        <v>3</v>
      </c>
      <c r="F104" s="192" t="s">
        <v>226</v>
      </c>
      <c r="H104" s="193">
        <v>1039.5</v>
      </c>
      <c r="I104" s="194"/>
      <c r="L104" s="189"/>
      <c r="M104" s="195"/>
      <c r="N104" s="196"/>
      <c r="O104" s="196"/>
      <c r="P104" s="196"/>
      <c r="Q104" s="196"/>
      <c r="R104" s="196"/>
      <c r="S104" s="196"/>
      <c r="T104" s="197"/>
      <c r="AT104" s="191" t="s">
        <v>208</v>
      </c>
      <c r="AU104" s="191" t="s">
        <v>82</v>
      </c>
      <c r="AV104" s="12" t="s">
        <v>82</v>
      </c>
      <c r="AW104" s="12" t="s">
        <v>33</v>
      </c>
      <c r="AX104" s="12" t="s">
        <v>80</v>
      </c>
      <c r="AY104" s="191" t="s">
        <v>200</v>
      </c>
    </row>
    <row r="105" s="1" customFormat="1" ht="22.5" customHeight="1">
      <c r="B105" s="176"/>
      <c r="C105" s="177" t="s">
        <v>227</v>
      </c>
      <c r="D105" s="177" t="s">
        <v>202</v>
      </c>
      <c r="E105" s="178" t="s">
        <v>228</v>
      </c>
      <c r="F105" s="179" t="s">
        <v>229</v>
      </c>
      <c r="G105" s="180" t="s">
        <v>148</v>
      </c>
      <c r="H105" s="181">
        <v>1147.3</v>
      </c>
      <c r="I105" s="182"/>
      <c r="J105" s="183">
        <f>ROUND(I105*H105,2)</f>
        <v>0</v>
      </c>
      <c r="K105" s="179" t="s">
        <v>205</v>
      </c>
      <c r="L105" s="37"/>
      <c r="M105" s="184" t="s">
        <v>3</v>
      </c>
      <c r="N105" s="185" t="s">
        <v>43</v>
      </c>
      <c r="O105" s="67"/>
      <c r="P105" s="186">
        <f>O105*H105</f>
        <v>0</v>
      </c>
      <c r="Q105" s="186">
        <v>0</v>
      </c>
      <c r="R105" s="186">
        <f>Q105*H105</f>
        <v>0</v>
      </c>
      <c r="S105" s="186">
        <v>0.098000000000000004</v>
      </c>
      <c r="T105" s="187">
        <f>S105*H105</f>
        <v>112.4354</v>
      </c>
      <c r="AR105" s="19" t="s">
        <v>206</v>
      </c>
      <c r="AT105" s="19" t="s">
        <v>202</v>
      </c>
      <c r="AU105" s="19" t="s">
        <v>82</v>
      </c>
      <c r="AY105" s="19" t="s">
        <v>200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80</v>
      </c>
      <c r="BK105" s="188">
        <f>ROUND(I105*H105,2)</f>
        <v>0</v>
      </c>
      <c r="BL105" s="19" t="s">
        <v>206</v>
      </c>
      <c r="BM105" s="19" t="s">
        <v>230</v>
      </c>
    </row>
    <row r="106" s="12" customFormat="1">
      <c r="B106" s="189"/>
      <c r="D106" s="190" t="s">
        <v>208</v>
      </c>
      <c r="E106" s="191" t="s">
        <v>3</v>
      </c>
      <c r="F106" s="192" t="s">
        <v>221</v>
      </c>
      <c r="H106" s="193">
        <v>1147.3</v>
      </c>
      <c r="I106" s="194"/>
      <c r="L106" s="189"/>
      <c r="M106" s="195"/>
      <c r="N106" s="196"/>
      <c r="O106" s="196"/>
      <c r="P106" s="196"/>
      <c r="Q106" s="196"/>
      <c r="R106" s="196"/>
      <c r="S106" s="196"/>
      <c r="T106" s="197"/>
      <c r="AT106" s="191" t="s">
        <v>208</v>
      </c>
      <c r="AU106" s="191" t="s">
        <v>82</v>
      </c>
      <c r="AV106" s="12" t="s">
        <v>82</v>
      </c>
      <c r="AW106" s="12" t="s">
        <v>33</v>
      </c>
      <c r="AX106" s="12" t="s">
        <v>80</v>
      </c>
      <c r="AY106" s="191" t="s">
        <v>200</v>
      </c>
    </row>
    <row r="107" s="1" customFormat="1" ht="22.5" customHeight="1">
      <c r="B107" s="176"/>
      <c r="C107" s="177" t="s">
        <v>231</v>
      </c>
      <c r="D107" s="177" t="s">
        <v>202</v>
      </c>
      <c r="E107" s="178" t="s">
        <v>232</v>
      </c>
      <c r="F107" s="179" t="s">
        <v>233</v>
      </c>
      <c r="G107" s="180" t="s">
        <v>148</v>
      </c>
      <c r="H107" s="181">
        <v>1039.5</v>
      </c>
      <c r="I107" s="182"/>
      <c r="J107" s="183">
        <f>ROUND(I107*H107,2)</f>
        <v>0</v>
      </c>
      <c r="K107" s="179" t="s">
        <v>205</v>
      </c>
      <c r="L107" s="37"/>
      <c r="M107" s="184" t="s">
        <v>3</v>
      </c>
      <c r="N107" s="185" t="s">
        <v>43</v>
      </c>
      <c r="O107" s="67"/>
      <c r="P107" s="186">
        <f>O107*H107</f>
        <v>0</v>
      </c>
      <c r="Q107" s="186">
        <v>0</v>
      </c>
      <c r="R107" s="186">
        <f>Q107*H107</f>
        <v>0</v>
      </c>
      <c r="S107" s="186">
        <v>0.22</v>
      </c>
      <c r="T107" s="187">
        <f>S107*H107</f>
        <v>228.69</v>
      </c>
      <c r="AR107" s="19" t="s">
        <v>206</v>
      </c>
      <c r="AT107" s="19" t="s">
        <v>202</v>
      </c>
      <c r="AU107" s="19" t="s">
        <v>82</v>
      </c>
      <c r="AY107" s="19" t="s">
        <v>200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80</v>
      </c>
      <c r="BK107" s="188">
        <f>ROUND(I107*H107,2)</f>
        <v>0</v>
      </c>
      <c r="BL107" s="19" t="s">
        <v>206</v>
      </c>
      <c r="BM107" s="19" t="s">
        <v>234</v>
      </c>
    </row>
    <row r="108" s="13" customFormat="1">
      <c r="B108" s="198"/>
      <c r="D108" s="190" t="s">
        <v>208</v>
      </c>
      <c r="E108" s="199" t="s">
        <v>3</v>
      </c>
      <c r="F108" s="200" t="s">
        <v>235</v>
      </c>
      <c r="H108" s="199" t="s">
        <v>3</v>
      </c>
      <c r="I108" s="201"/>
      <c r="L108" s="198"/>
      <c r="M108" s="202"/>
      <c r="N108" s="203"/>
      <c r="O108" s="203"/>
      <c r="P108" s="203"/>
      <c r="Q108" s="203"/>
      <c r="R108" s="203"/>
      <c r="S108" s="203"/>
      <c r="T108" s="204"/>
      <c r="AT108" s="199" t="s">
        <v>208</v>
      </c>
      <c r="AU108" s="199" t="s">
        <v>82</v>
      </c>
      <c r="AV108" s="13" t="s">
        <v>80</v>
      </c>
      <c r="AW108" s="13" t="s">
        <v>33</v>
      </c>
      <c r="AX108" s="13" t="s">
        <v>72</v>
      </c>
      <c r="AY108" s="199" t="s">
        <v>200</v>
      </c>
    </row>
    <row r="109" s="12" customFormat="1">
      <c r="B109" s="189"/>
      <c r="D109" s="190" t="s">
        <v>208</v>
      </c>
      <c r="E109" s="191" t="s">
        <v>3</v>
      </c>
      <c r="F109" s="192" t="s">
        <v>236</v>
      </c>
      <c r="H109" s="193">
        <v>1039.5</v>
      </c>
      <c r="I109" s="194"/>
      <c r="L109" s="189"/>
      <c r="M109" s="195"/>
      <c r="N109" s="196"/>
      <c r="O109" s="196"/>
      <c r="P109" s="196"/>
      <c r="Q109" s="196"/>
      <c r="R109" s="196"/>
      <c r="S109" s="196"/>
      <c r="T109" s="197"/>
      <c r="AT109" s="191" t="s">
        <v>208</v>
      </c>
      <c r="AU109" s="191" t="s">
        <v>82</v>
      </c>
      <c r="AV109" s="12" t="s">
        <v>82</v>
      </c>
      <c r="AW109" s="12" t="s">
        <v>33</v>
      </c>
      <c r="AX109" s="12" t="s">
        <v>80</v>
      </c>
      <c r="AY109" s="191" t="s">
        <v>200</v>
      </c>
    </row>
    <row r="110" s="1" customFormat="1" ht="22.5" customHeight="1">
      <c r="B110" s="176"/>
      <c r="C110" s="177" t="s">
        <v>237</v>
      </c>
      <c r="D110" s="177" t="s">
        <v>202</v>
      </c>
      <c r="E110" s="178" t="s">
        <v>238</v>
      </c>
      <c r="F110" s="179" t="s">
        <v>239</v>
      </c>
      <c r="G110" s="180" t="s">
        <v>148</v>
      </c>
      <c r="H110" s="181">
        <v>80.299999999999997</v>
      </c>
      <c r="I110" s="182"/>
      <c r="J110" s="183">
        <f>ROUND(I110*H110,2)</f>
        <v>0</v>
      </c>
      <c r="K110" s="179" t="s">
        <v>205</v>
      </c>
      <c r="L110" s="37"/>
      <c r="M110" s="184" t="s">
        <v>3</v>
      </c>
      <c r="N110" s="185" t="s">
        <v>43</v>
      </c>
      <c r="O110" s="67"/>
      <c r="P110" s="186">
        <f>O110*H110</f>
        <v>0</v>
      </c>
      <c r="Q110" s="186">
        <v>0</v>
      </c>
      <c r="R110" s="186">
        <f>Q110*H110</f>
        <v>0</v>
      </c>
      <c r="S110" s="186">
        <v>0.17000000000000001</v>
      </c>
      <c r="T110" s="187">
        <f>S110*H110</f>
        <v>13.651</v>
      </c>
      <c r="AR110" s="19" t="s">
        <v>206</v>
      </c>
      <c r="AT110" s="19" t="s">
        <v>202</v>
      </c>
      <c r="AU110" s="19" t="s">
        <v>82</v>
      </c>
      <c r="AY110" s="19" t="s">
        <v>200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80</v>
      </c>
      <c r="BK110" s="188">
        <f>ROUND(I110*H110,2)</f>
        <v>0</v>
      </c>
      <c r="BL110" s="19" t="s">
        <v>206</v>
      </c>
      <c r="BM110" s="19" t="s">
        <v>240</v>
      </c>
    </row>
    <row r="111" s="12" customFormat="1">
      <c r="B111" s="189"/>
      <c r="D111" s="190" t="s">
        <v>208</v>
      </c>
      <c r="E111" s="191" t="s">
        <v>3</v>
      </c>
      <c r="F111" s="192" t="s">
        <v>241</v>
      </c>
      <c r="H111" s="193">
        <v>74.799999999999997</v>
      </c>
      <c r="I111" s="194"/>
      <c r="L111" s="189"/>
      <c r="M111" s="195"/>
      <c r="N111" s="196"/>
      <c r="O111" s="196"/>
      <c r="P111" s="196"/>
      <c r="Q111" s="196"/>
      <c r="R111" s="196"/>
      <c r="S111" s="196"/>
      <c r="T111" s="197"/>
      <c r="AT111" s="191" t="s">
        <v>208</v>
      </c>
      <c r="AU111" s="191" t="s">
        <v>82</v>
      </c>
      <c r="AV111" s="12" t="s">
        <v>82</v>
      </c>
      <c r="AW111" s="12" t="s">
        <v>33</v>
      </c>
      <c r="AX111" s="12" t="s">
        <v>72</v>
      </c>
      <c r="AY111" s="191" t="s">
        <v>200</v>
      </c>
    </row>
    <row r="112" s="12" customFormat="1">
      <c r="B112" s="189"/>
      <c r="D112" s="190" t="s">
        <v>208</v>
      </c>
      <c r="E112" s="191" t="s">
        <v>3</v>
      </c>
      <c r="F112" s="192" t="s">
        <v>209</v>
      </c>
      <c r="H112" s="193">
        <v>5.5</v>
      </c>
      <c r="I112" s="194"/>
      <c r="L112" s="189"/>
      <c r="M112" s="195"/>
      <c r="N112" s="196"/>
      <c r="O112" s="196"/>
      <c r="P112" s="196"/>
      <c r="Q112" s="196"/>
      <c r="R112" s="196"/>
      <c r="S112" s="196"/>
      <c r="T112" s="197"/>
      <c r="AT112" s="191" t="s">
        <v>208</v>
      </c>
      <c r="AU112" s="191" t="s">
        <v>82</v>
      </c>
      <c r="AV112" s="12" t="s">
        <v>82</v>
      </c>
      <c r="AW112" s="12" t="s">
        <v>33</v>
      </c>
      <c r="AX112" s="12" t="s">
        <v>72</v>
      </c>
      <c r="AY112" s="191" t="s">
        <v>200</v>
      </c>
    </row>
    <row r="113" s="14" customFormat="1">
      <c r="B113" s="205"/>
      <c r="D113" s="190" t="s">
        <v>208</v>
      </c>
      <c r="E113" s="206" t="s">
        <v>3</v>
      </c>
      <c r="F113" s="207" t="s">
        <v>215</v>
      </c>
      <c r="H113" s="208">
        <v>80.299999999999997</v>
      </c>
      <c r="I113" s="209"/>
      <c r="L113" s="205"/>
      <c r="M113" s="210"/>
      <c r="N113" s="211"/>
      <c r="O113" s="211"/>
      <c r="P113" s="211"/>
      <c r="Q113" s="211"/>
      <c r="R113" s="211"/>
      <c r="S113" s="211"/>
      <c r="T113" s="212"/>
      <c r="AT113" s="206" t="s">
        <v>208</v>
      </c>
      <c r="AU113" s="206" t="s">
        <v>82</v>
      </c>
      <c r="AV113" s="14" t="s">
        <v>206</v>
      </c>
      <c r="AW113" s="14" t="s">
        <v>33</v>
      </c>
      <c r="AX113" s="14" t="s">
        <v>80</v>
      </c>
      <c r="AY113" s="206" t="s">
        <v>200</v>
      </c>
    </row>
    <row r="114" s="1" customFormat="1" ht="22.5" customHeight="1">
      <c r="B114" s="176"/>
      <c r="C114" s="177" t="s">
        <v>145</v>
      </c>
      <c r="D114" s="177" t="s">
        <v>202</v>
      </c>
      <c r="E114" s="178" t="s">
        <v>242</v>
      </c>
      <c r="F114" s="179" t="s">
        <v>243</v>
      </c>
      <c r="G114" s="180" t="s">
        <v>148</v>
      </c>
      <c r="H114" s="181">
        <v>3757.5999999999999</v>
      </c>
      <c r="I114" s="182"/>
      <c r="J114" s="183">
        <f>ROUND(I114*H114,2)</f>
        <v>0</v>
      </c>
      <c r="K114" s="179" t="s">
        <v>205</v>
      </c>
      <c r="L114" s="37"/>
      <c r="M114" s="184" t="s">
        <v>3</v>
      </c>
      <c r="N114" s="185" t="s">
        <v>43</v>
      </c>
      <c r="O114" s="67"/>
      <c r="P114" s="186">
        <f>O114*H114</f>
        <v>0</v>
      </c>
      <c r="Q114" s="186">
        <v>6.9999999999999994E-05</v>
      </c>
      <c r="R114" s="186">
        <f>Q114*H114</f>
        <v>0.26303199999999999</v>
      </c>
      <c r="S114" s="186">
        <v>0.128</v>
      </c>
      <c r="T114" s="187">
        <f>S114*H114</f>
        <v>480.97280000000001</v>
      </c>
      <c r="AR114" s="19" t="s">
        <v>206</v>
      </c>
      <c r="AT114" s="19" t="s">
        <v>202</v>
      </c>
      <c r="AU114" s="19" t="s">
        <v>82</v>
      </c>
      <c r="AY114" s="19" t="s">
        <v>200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80</v>
      </c>
      <c r="BK114" s="188">
        <f>ROUND(I114*H114,2)</f>
        <v>0</v>
      </c>
      <c r="BL114" s="19" t="s">
        <v>206</v>
      </c>
      <c r="BM114" s="19" t="s">
        <v>244</v>
      </c>
    </row>
    <row r="115" s="12" customFormat="1">
      <c r="B115" s="189"/>
      <c r="D115" s="190" t="s">
        <v>208</v>
      </c>
      <c r="E115" s="191" t="s">
        <v>3</v>
      </c>
      <c r="F115" s="192" t="s">
        <v>245</v>
      </c>
      <c r="H115" s="193">
        <v>1773.0999999999999</v>
      </c>
      <c r="I115" s="194"/>
      <c r="L115" s="189"/>
      <c r="M115" s="195"/>
      <c r="N115" s="196"/>
      <c r="O115" s="196"/>
      <c r="P115" s="196"/>
      <c r="Q115" s="196"/>
      <c r="R115" s="196"/>
      <c r="S115" s="196"/>
      <c r="T115" s="197"/>
      <c r="AT115" s="191" t="s">
        <v>208</v>
      </c>
      <c r="AU115" s="191" t="s">
        <v>82</v>
      </c>
      <c r="AV115" s="12" t="s">
        <v>82</v>
      </c>
      <c r="AW115" s="12" t="s">
        <v>33</v>
      </c>
      <c r="AX115" s="12" t="s">
        <v>72</v>
      </c>
      <c r="AY115" s="191" t="s">
        <v>200</v>
      </c>
    </row>
    <row r="116" s="12" customFormat="1">
      <c r="B116" s="189"/>
      <c r="D116" s="190" t="s">
        <v>208</v>
      </c>
      <c r="E116" s="191" t="s">
        <v>3</v>
      </c>
      <c r="F116" s="192" t="s">
        <v>246</v>
      </c>
      <c r="H116" s="193">
        <v>1984.5</v>
      </c>
      <c r="I116" s="194"/>
      <c r="L116" s="189"/>
      <c r="M116" s="195"/>
      <c r="N116" s="196"/>
      <c r="O116" s="196"/>
      <c r="P116" s="196"/>
      <c r="Q116" s="196"/>
      <c r="R116" s="196"/>
      <c r="S116" s="196"/>
      <c r="T116" s="197"/>
      <c r="AT116" s="191" t="s">
        <v>208</v>
      </c>
      <c r="AU116" s="191" t="s">
        <v>82</v>
      </c>
      <c r="AV116" s="12" t="s">
        <v>82</v>
      </c>
      <c r="AW116" s="12" t="s">
        <v>33</v>
      </c>
      <c r="AX116" s="12" t="s">
        <v>72</v>
      </c>
      <c r="AY116" s="191" t="s">
        <v>200</v>
      </c>
    </row>
    <row r="117" s="14" customFormat="1">
      <c r="B117" s="205"/>
      <c r="D117" s="190" t="s">
        <v>208</v>
      </c>
      <c r="E117" s="206" t="s">
        <v>3</v>
      </c>
      <c r="F117" s="207" t="s">
        <v>215</v>
      </c>
      <c r="H117" s="208">
        <v>3757.5999999999999</v>
      </c>
      <c r="I117" s="209"/>
      <c r="L117" s="205"/>
      <c r="M117" s="210"/>
      <c r="N117" s="211"/>
      <c r="O117" s="211"/>
      <c r="P117" s="211"/>
      <c r="Q117" s="211"/>
      <c r="R117" s="211"/>
      <c r="S117" s="211"/>
      <c r="T117" s="212"/>
      <c r="AT117" s="206" t="s">
        <v>208</v>
      </c>
      <c r="AU117" s="206" t="s">
        <v>82</v>
      </c>
      <c r="AV117" s="14" t="s">
        <v>206</v>
      </c>
      <c r="AW117" s="14" t="s">
        <v>33</v>
      </c>
      <c r="AX117" s="14" t="s">
        <v>80</v>
      </c>
      <c r="AY117" s="206" t="s">
        <v>200</v>
      </c>
    </row>
    <row r="118" s="1" customFormat="1" ht="16.5" customHeight="1">
      <c r="B118" s="176"/>
      <c r="C118" s="177" t="s">
        <v>247</v>
      </c>
      <c r="D118" s="177" t="s">
        <v>202</v>
      </c>
      <c r="E118" s="178" t="s">
        <v>248</v>
      </c>
      <c r="F118" s="179" t="s">
        <v>249</v>
      </c>
      <c r="G118" s="180" t="s">
        <v>250</v>
      </c>
      <c r="H118" s="181">
        <v>240</v>
      </c>
      <c r="I118" s="182"/>
      <c r="J118" s="183">
        <f>ROUND(I118*H118,2)</f>
        <v>0</v>
      </c>
      <c r="K118" s="179" t="s">
        <v>205</v>
      </c>
      <c r="L118" s="37"/>
      <c r="M118" s="184" t="s">
        <v>3</v>
      </c>
      <c r="N118" s="185" t="s">
        <v>43</v>
      </c>
      <c r="O118" s="67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AR118" s="19" t="s">
        <v>206</v>
      </c>
      <c r="AT118" s="19" t="s">
        <v>202</v>
      </c>
      <c r="AU118" s="19" t="s">
        <v>82</v>
      </c>
      <c r="AY118" s="19" t="s">
        <v>200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80</v>
      </c>
      <c r="BK118" s="188">
        <f>ROUND(I118*H118,2)</f>
        <v>0</v>
      </c>
      <c r="BL118" s="19" t="s">
        <v>206</v>
      </c>
      <c r="BM118" s="19" t="s">
        <v>251</v>
      </c>
    </row>
    <row r="119" s="12" customFormat="1">
      <c r="B119" s="189"/>
      <c r="D119" s="190" t="s">
        <v>208</v>
      </c>
      <c r="F119" s="192" t="s">
        <v>252</v>
      </c>
      <c r="H119" s="193">
        <v>240</v>
      </c>
      <c r="I119" s="194"/>
      <c r="L119" s="189"/>
      <c r="M119" s="195"/>
      <c r="N119" s="196"/>
      <c r="O119" s="196"/>
      <c r="P119" s="196"/>
      <c r="Q119" s="196"/>
      <c r="R119" s="196"/>
      <c r="S119" s="196"/>
      <c r="T119" s="197"/>
      <c r="AT119" s="191" t="s">
        <v>208</v>
      </c>
      <c r="AU119" s="191" t="s">
        <v>82</v>
      </c>
      <c r="AV119" s="12" t="s">
        <v>82</v>
      </c>
      <c r="AW119" s="12" t="s">
        <v>4</v>
      </c>
      <c r="AX119" s="12" t="s">
        <v>80</v>
      </c>
      <c r="AY119" s="191" t="s">
        <v>200</v>
      </c>
    </row>
    <row r="120" s="1" customFormat="1" ht="16.5" customHeight="1">
      <c r="B120" s="176"/>
      <c r="C120" s="177" t="s">
        <v>253</v>
      </c>
      <c r="D120" s="177" t="s">
        <v>202</v>
      </c>
      <c r="E120" s="178" t="s">
        <v>254</v>
      </c>
      <c r="F120" s="179" t="s">
        <v>255</v>
      </c>
      <c r="G120" s="180" t="s">
        <v>256</v>
      </c>
      <c r="H120" s="181">
        <v>20</v>
      </c>
      <c r="I120" s="182"/>
      <c r="J120" s="183">
        <f>ROUND(I120*H120,2)</f>
        <v>0</v>
      </c>
      <c r="K120" s="179" t="s">
        <v>205</v>
      </c>
      <c r="L120" s="37"/>
      <c r="M120" s="184" t="s">
        <v>3</v>
      </c>
      <c r="N120" s="185" t="s">
        <v>43</v>
      </c>
      <c r="O120" s="67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AR120" s="19" t="s">
        <v>206</v>
      </c>
      <c r="AT120" s="19" t="s">
        <v>202</v>
      </c>
      <c r="AU120" s="19" t="s">
        <v>82</v>
      </c>
      <c r="AY120" s="19" t="s">
        <v>200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80</v>
      </c>
      <c r="BK120" s="188">
        <f>ROUND(I120*H120,2)</f>
        <v>0</v>
      </c>
      <c r="BL120" s="19" t="s">
        <v>206</v>
      </c>
      <c r="BM120" s="19" t="s">
        <v>257</v>
      </c>
    </row>
    <row r="121" s="1" customFormat="1" ht="33.75" customHeight="1">
      <c r="B121" s="176"/>
      <c r="C121" s="177" t="s">
        <v>258</v>
      </c>
      <c r="D121" s="177" t="s">
        <v>202</v>
      </c>
      <c r="E121" s="178" t="s">
        <v>259</v>
      </c>
      <c r="F121" s="179" t="s">
        <v>260</v>
      </c>
      <c r="G121" s="180" t="s">
        <v>116</v>
      </c>
      <c r="H121" s="181">
        <v>108</v>
      </c>
      <c r="I121" s="182"/>
      <c r="J121" s="183">
        <f>ROUND(I121*H121,2)</f>
        <v>0</v>
      </c>
      <c r="K121" s="179" t="s">
        <v>205</v>
      </c>
      <c r="L121" s="37"/>
      <c r="M121" s="184" t="s">
        <v>3</v>
      </c>
      <c r="N121" s="185" t="s">
        <v>43</v>
      </c>
      <c r="O121" s="67"/>
      <c r="P121" s="186">
        <f>O121*H121</f>
        <v>0</v>
      </c>
      <c r="Q121" s="186">
        <v>0.0086800000000000002</v>
      </c>
      <c r="R121" s="186">
        <f>Q121*H121</f>
        <v>0.93744000000000005</v>
      </c>
      <c r="S121" s="186">
        <v>0</v>
      </c>
      <c r="T121" s="187">
        <f>S121*H121</f>
        <v>0</v>
      </c>
      <c r="AR121" s="19" t="s">
        <v>206</v>
      </c>
      <c r="AT121" s="19" t="s">
        <v>202</v>
      </c>
      <c r="AU121" s="19" t="s">
        <v>82</v>
      </c>
      <c r="AY121" s="19" t="s">
        <v>200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9" t="s">
        <v>80</v>
      </c>
      <c r="BK121" s="188">
        <f>ROUND(I121*H121,2)</f>
        <v>0</v>
      </c>
      <c r="BL121" s="19" t="s">
        <v>206</v>
      </c>
      <c r="BM121" s="19" t="s">
        <v>261</v>
      </c>
    </row>
    <row r="122" s="12" customFormat="1">
      <c r="B122" s="189"/>
      <c r="D122" s="190" t="s">
        <v>208</v>
      </c>
      <c r="E122" s="191" t="s">
        <v>3</v>
      </c>
      <c r="F122" s="192" t="s">
        <v>262</v>
      </c>
      <c r="H122" s="193">
        <v>108</v>
      </c>
      <c r="I122" s="194"/>
      <c r="L122" s="189"/>
      <c r="M122" s="195"/>
      <c r="N122" s="196"/>
      <c r="O122" s="196"/>
      <c r="P122" s="196"/>
      <c r="Q122" s="196"/>
      <c r="R122" s="196"/>
      <c r="S122" s="196"/>
      <c r="T122" s="197"/>
      <c r="AT122" s="191" t="s">
        <v>208</v>
      </c>
      <c r="AU122" s="191" t="s">
        <v>82</v>
      </c>
      <c r="AV122" s="12" t="s">
        <v>82</v>
      </c>
      <c r="AW122" s="12" t="s">
        <v>33</v>
      </c>
      <c r="AX122" s="12" t="s">
        <v>80</v>
      </c>
      <c r="AY122" s="191" t="s">
        <v>200</v>
      </c>
    </row>
    <row r="123" s="1" customFormat="1" ht="45" customHeight="1">
      <c r="B123" s="176"/>
      <c r="C123" s="177" t="s">
        <v>263</v>
      </c>
      <c r="D123" s="177" t="s">
        <v>202</v>
      </c>
      <c r="E123" s="178" t="s">
        <v>264</v>
      </c>
      <c r="F123" s="179" t="s">
        <v>265</v>
      </c>
      <c r="G123" s="180" t="s">
        <v>116</v>
      </c>
      <c r="H123" s="181">
        <v>9.5999999999999996</v>
      </c>
      <c r="I123" s="182"/>
      <c r="J123" s="183">
        <f>ROUND(I123*H123,2)</f>
        <v>0</v>
      </c>
      <c r="K123" s="179" t="s">
        <v>205</v>
      </c>
      <c r="L123" s="37"/>
      <c r="M123" s="184" t="s">
        <v>3</v>
      </c>
      <c r="N123" s="185" t="s">
        <v>43</v>
      </c>
      <c r="O123" s="67"/>
      <c r="P123" s="186">
        <f>O123*H123</f>
        <v>0</v>
      </c>
      <c r="Q123" s="186">
        <v>0.01269</v>
      </c>
      <c r="R123" s="186">
        <f>Q123*H123</f>
        <v>0.12182399999999999</v>
      </c>
      <c r="S123" s="186">
        <v>0</v>
      </c>
      <c r="T123" s="187">
        <f>S123*H123</f>
        <v>0</v>
      </c>
      <c r="AR123" s="19" t="s">
        <v>206</v>
      </c>
      <c r="AT123" s="19" t="s">
        <v>202</v>
      </c>
      <c r="AU123" s="19" t="s">
        <v>82</v>
      </c>
      <c r="AY123" s="19" t="s">
        <v>200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80</v>
      </c>
      <c r="BK123" s="188">
        <f>ROUND(I123*H123,2)</f>
        <v>0</v>
      </c>
      <c r="BL123" s="19" t="s">
        <v>206</v>
      </c>
      <c r="BM123" s="19" t="s">
        <v>266</v>
      </c>
    </row>
    <row r="124" s="12" customFormat="1">
      <c r="B124" s="189"/>
      <c r="D124" s="190" t="s">
        <v>208</v>
      </c>
      <c r="E124" s="191" t="s">
        <v>3</v>
      </c>
      <c r="F124" s="192" t="s">
        <v>267</v>
      </c>
      <c r="H124" s="193">
        <v>9.5999999999999996</v>
      </c>
      <c r="I124" s="194"/>
      <c r="L124" s="189"/>
      <c r="M124" s="195"/>
      <c r="N124" s="196"/>
      <c r="O124" s="196"/>
      <c r="P124" s="196"/>
      <c r="Q124" s="196"/>
      <c r="R124" s="196"/>
      <c r="S124" s="196"/>
      <c r="T124" s="197"/>
      <c r="AT124" s="191" t="s">
        <v>208</v>
      </c>
      <c r="AU124" s="191" t="s">
        <v>82</v>
      </c>
      <c r="AV124" s="12" t="s">
        <v>82</v>
      </c>
      <c r="AW124" s="12" t="s">
        <v>33</v>
      </c>
      <c r="AX124" s="12" t="s">
        <v>80</v>
      </c>
      <c r="AY124" s="191" t="s">
        <v>200</v>
      </c>
    </row>
    <row r="125" s="1" customFormat="1" ht="33.75" customHeight="1">
      <c r="B125" s="176"/>
      <c r="C125" s="177" t="s">
        <v>268</v>
      </c>
      <c r="D125" s="177" t="s">
        <v>202</v>
      </c>
      <c r="E125" s="178" t="s">
        <v>269</v>
      </c>
      <c r="F125" s="179" t="s">
        <v>270</v>
      </c>
      <c r="G125" s="180" t="s">
        <v>116</v>
      </c>
      <c r="H125" s="181">
        <v>33.600000000000001</v>
      </c>
      <c r="I125" s="182"/>
      <c r="J125" s="183">
        <f>ROUND(I125*H125,2)</f>
        <v>0</v>
      </c>
      <c r="K125" s="179" t="s">
        <v>205</v>
      </c>
      <c r="L125" s="37"/>
      <c r="M125" s="184" t="s">
        <v>3</v>
      </c>
      <c r="N125" s="185" t="s">
        <v>43</v>
      </c>
      <c r="O125" s="67"/>
      <c r="P125" s="186">
        <f>O125*H125</f>
        <v>0</v>
      </c>
      <c r="Q125" s="186">
        <v>0.036900000000000002</v>
      </c>
      <c r="R125" s="186">
        <f>Q125*H125</f>
        <v>1.2398400000000001</v>
      </c>
      <c r="S125" s="186">
        <v>0</v>
      </c>
      <c r="T125" s="187">
        <f>S125*H125</f>
        <v>0</v>
      </c>
      <c r="AR125" s="19" t="s">
        <v>206</v>
      </c>
      <c r="AT125" s="19" t="s">
        <v>202</v>
      </c>
      <c r="AU125" s="19" t="s">
        <v>82</v>
      </c>
      <c r="AY125" s="19" t="s">
        <v>200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80</v>
      </c>
      <c r="BK125" s="188">
        <f>ROUND(I125*H125,2)</f>
        <v>0</v>
      </c>
      <c r="BL125" s="19" t="s">
        <v>206</v>
      </c>
      <c r="BM125" s="19" t="s">
        <v>271</v>
      </c>
    </row>
    <row r="126" s="12" customFormat="1">
      <c r="B126" s="189"/>
      <c r="D126" s="190" t="s">
        <v>208</v>
      </c>
      <c r="E126" s="191" t="s">
        <v>3</v>
      </c>
      <c r="F126" s="192" t="s">
        <v>272</v>
      </c>
      <c r="H126" s="193">
        <v>33.600000000000001</v>
      </c>
      <c r="I126" s="194"/>
      <c r="L126" s="189"/>
      <c r="M126" s="195"/>
      <c r="N126" s="196"/>
      <c r="O126" s="196"/>
      <c r="P126" s="196"/>
      <c r="Q126" s="196"/>
      <c r="R126" s="196"/>
      <c r="S126" s="196"/>
      <c r="T126" s="197"/>
      <c r="AT126" s="191" t="s">
        <v>208</v>
      </c>
      <c r="AU126" s="191" t="s">
        <v>82</v>
      </c>
      <c r="AV126" s="12" t="s">
        <v>82</v>
      </c>
      <c r="AW126" s="12" t="s">
        <v>33</v>
      </c>
      <c r="AX126" s="12" t="s">
        <v>80</v>
      </c>
      <c r="AY126" s="191" t="s">
        <v>200</v>
      </c>
    </row>
    <row r="127" s="1" customFormat="1" ht="33.75" customHeight="1">
      <c r="B127" s="176"/>
      <c r="C127" s="177" t="s">
        <v>273</v>
      </c>
      <c r="D127" s="177" t="s">
        <v>202</v>
      </c>
      <c r="E127" s="178" t="s">
        <v>274</v>
      </c>
      <c r="F127" s="179" t="s">
        <v>275</v>
      </c>
      <c r="G127" s="180" t="s">
        <v>116</v>
      </c>
      <c r="H127" s="181">
        <v>26.399999999999999</v>
      </c>
      <c r="I127" s="182"/>
      <c r="J127" s="183">
        <f>ROUND(I127*H127,2)</f>
        <v>0</v>
      </c>
      <c r="K127" s="179" t="s">
        <v>205</v>
      </c>
      <c r="L127" s="37"/>
      <c r="M127" s="184" t="s">
        <v>3</v>
      </c>
      <c r="N127" s="185" t="s">
        <v>43</v>
      </c>
      <c r="O127" s="67"/>
      <c r="P127" s="186">
        <f>O127*H127</f>
        <v>0</v>
      </c>
      <c r="Q127" s="186">
        <v>0.06053</v>
      </c>
      <c r="R127" s="186">
        <f>Q127*H127</f>
        <v>1.5979919999999999</v>
      </c>
      <c r="S127" s="186">
        <v>0</v>
      </c>
      <c r="T127" s="187">
        <f>S127*H127</f>
        <v>0</v>
      </c>
      <c r="AR127" s="19" t="s">
        <v>206</v>
      </c>
      <c r="AT127" s="19" t="s">
        <v>202</v>
      </c>
      <c r="AU127" s="19" t="s">
        <v>82</v>
      </c>
      <c r="AY127" s="19" t="s">
        <v>200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9" t="s">
        <v>80</v>
      </c>
      <c r="BK127" s="188">
        <f>ROUND(I127*H127,2)</f>
        <v>0</v>
      </c>
      <c r="BL127" s="19" t="s">
        <v>206</v>
      </c>
      <c r="BM127" s="19" t="s">
        <v>276</v>
      </c>
    </row>
    <row r="128" s="12" customFormat="1">
      <c r="B128" s="189"/>
      <c r="D128" s="190" t="s">
        <v>208</v>
      </c>
      <c r="E128" s="191" t="s">
        <v>3</v>
      </c>
      <c r="F128" s="192" t="s">
        <v>277</v>
      </c>
      <c r="H128" s="193">
        <v>26.399999999999999</v>
      </c>
      <c r="I128" s="194"/>
      <c r="L128" s="189"/>
      <c r="M128" s="195"/>
      <c r="N128" s="196"/>
      <c r="O128" s="196"/>
      <c r="P128" s="196"/>
      <c r="Q128" s="196"/>
      <c r="R128" s="196"/>
      <c r="S128" s="196"/>
      <c r="T128" s="197"/>
      <c r="AT128" s="191" t="s">
        <v>208</v>
      </c>
      <c r="AU128" s="191" t="s">
        <v>82</v>
      </c>
      <c r="AV128" s="12" t="s">
        <v>82</v>
      </c>
      <c r="AW128" s="12" t="s">
        <v>33</v>
      </c>
      <c r="AX128" s="12" t="s">
        <v>80</v>
      </c>
      <c r="AY128" s="191" t="s">
        <v>200</v>
      </c>
    </row>
    <row r="129" s="1" customFormat="1" ht="33.75" customHeight="1">
      <c r="B129" s="176"/>
      <c r="C129" s="177" t="s">
        <v>9</v>
      </c>
      <c r="D129" s="177" t="s">
        <v>202</v>
      </c>
      <c r="E129" s="178" t="s">
        <v>278</v>
      </c>
      <c r="F129" s="179" t="s">
        <v>279</v>
      </c>
      <c r="G129" s="180" t="s">
        <v>116</v>
      </c>
      <c r="H129" s="181">
        <v>6</v>
      </c>
      <c r="I129" s="182"/>
      <c r="J129" s="183">
        <f>ROUND(I129*H129,2)</f>
        <v>0</v>
      </c>
      <c r="K129" s="179" t="s">
        <v>205</v>
      </c>
      <c r="L129" s="37"/>
      <c r="M129" s="184" t="s">
        <v>3</v>
      </c>
      <c r="N129" s="185" t="s">
        <v>43</v>
      </c>
      <c r="O129" s="67"/>
      <c r="P129" s="186">
        <f>O129*H129</f>
        <v>0</v>
      </c>
      <c r="Q129" s="186">
        <v>0.10775</v>
      </c>
      <c r="R129" s="186">
        <f>Q129*H129</f>
        <v>0.64649999999999996</v>
      </c>
      <c r="S129" s="186">
        <v>0</v>
      </c>
      <c r="T129" s="187">
        <f>S129*H129</f>
        <v>0</v>
      </c>
      <c r="AR129" s="19" t="s">
        <v>206</v>
      </c>
      <c r="AT129" s="19" t="s">
        <v>202</v>
      </c>
      <c r="AU129" s="19" t="s">
        <v>82</v>
      </c>
      <c r="AY129" s="19" t="s">
        <v>200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80</v>
      </c>
      <c r="BK129" s="188">
        <f>ROUND(I129*H129,2)</f>
        <v>0</v>
      </c>
      <c r="BL129" s="19" t="s">
        <v>206</v>
      </c>
      <c r="BM129" s="19" t="s">
        <v>280</v>
      </c>
    </row>
    <row r="130" s="12" customFormat="1">
      <c r="B130" s="189"/>
      <c r="D130" s="190" t="s">
        <v>208</v>
      </c>
      <c r="E130" s="191" t="s">
        <v>3</v>
      </c>
      <c r="F130" s="192" t="s">
        <v>281</v>
      </c>
      <c r="H130" s="193">
        <v>6</v>
      </c>
      <c r="I130" s="194"/>
      <c r="L130" s="189"/>
      <c r="M130" s="195"/>
      <c r="N130" s="196"/>
      <c r="O130" s="196"/>
      <c r="P130" s="196"/>
      <c r="Q130" s="196"/>
      <c r="R130" s="196"/>
      <c r="S130" s="196"/>
      <c r="T130" s="197"/>
      <c r="AT130" s="191" t="s">
        <v>208</v>
      </c>
      <c r="AU130" s="191" t="s">
        <v>82</v>
      </c>
      <c r="AV130" s="12" t="s">
        <v>82</v>
      </c>
      <c r="AW130" s="12" t="s">
        <v>33</v>
      </c>
      <c r="AX130" s="12" t="s">
        <v>80</v>
      </c>
      <c r="AY130" s="191" t="s">
        <v>200</v>
      </c>
    </row>
    <row r="131" s="1" customFormat="1" ht="22.5" customHeight="1">
      <c r="B131" s="176"/>
      <c r="C131" s="177" t="s">
        <v>282</v>
      </c>
      <c r="D131" s="177" t="s">
        <v>202</v>
      </c>
      <c r="E131" s="178" t="s">
        <v>283</v>
      </c>
      <c r="F131" s="179" t="s">
        <v>284</v>
      </c>
      <c r="G131" s="180" t="s">
        <v>131</v>
      </c>
      <c r="H131" s="181">
        <v>14.52</v>
      </c>
      <c r="I131" s="182"/>
      <c r="J131" s="183">
        <f>ROUND(I131*H131,2)</f>
        <v>0</v>
      </c>
      <c r="K131" s="179" t="s">
        <v>205</v>
      </c>
      <c r="L131" s="37"/>
      <c r="M131" s="184" t="s">
        <v>3</v>
      </c>
      <c r="N131" s="185" t="s">
        <v>43</v>
      </c>
      <c r="O131" s="67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AR131" s="19" t="s">
        <v>206</v>
      </c>
      <c r="AT131" s="19" t="s">
        <v>202</v>
      </c>
      <c r="AU131" s="19" t="s">
        <v>82</v>
      </c>
      <c r="AY131" s="19" t="s">
        <v>200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9" t="s">
        <v>80</v>
      </c>
      <c r="BK131" s="188">
        <f>ROUND(I131*H131,2)</f>
        <v>0</v>
      </c>
      <c r="BL131" s="19" t="s">
        <v>206</v>
      </c>
      <c r="BM131" s="19" t="s">
        <v>285</v>
      </c>
    </row>
    <row r="132" s="12" customFormat="1">
      <c r="B132" s="189"/>
      <c r="D132" s="190" t="s">
        <v>208</v>
      </c>
      <c r="E132" s="191" t="s">
        <v>3</v>
      </c>
      <c r="F132" s="192" t="s">
        <v>286</v>
      </c>
      <c r="H132" s="193">
        <v>14.52</v>
      </c>
      <c r="I132" s="194"/>
      <c r="L132" s="189"/>
      <c r="M132" s="195"/>
      <c r="N132" s="196"/>
      <c r="O132" s="196"/>
      <c r="P132" s="196"/>
      <c r="Q132" s="196"/>
      <c r="R132" s="196"/>
      <c r="S132" s="196"/>
      <c r="T132" s="197"/>
      <c r="AT132" s="191" t="s">
        <v>208</v>
      </c>
      <c r="AU132" s="191" t="s">
        <v>82</v>
      </c>
      <c r="AV132" s="12" t="s">
        <v>82</v>
      </c>
      <c r="AW132" s="12" t="s">
        <v>33</v>
      </c>
      <c r="AX132" s="12" t="s">
        <v>80</v>
      </c>
      <c r="AY132" s="191" t="s">
        <v>200</v>
      </c>
    </row>
    <row r="133" s="1" customFormat="1" ht="22.5" customHeight="1">
      <c r="B133" s="176"/>
      <c r="C133" s="177" t="s">
        <v>287</v>
      </c>
      <c r="D133" s="177" t="s">
        <v>202</v>
      </c>
      <c r="E133" s="178" t="s">
        <v>288</v>
      </c>
      <c r="F133" s="179" t="s">
        <v>289</v>
      </c>
      <c r="G133" s="180" t="s">
        <v>131</v>
      </c>
      <c r="H133" s="181">
        <v>275.39999999999998</v>
      </c>
      <c r="I133" s="182"/>
      <c r="J133" s="183">
        <f>ROUND(I133*H133,2)</f>
        <v>0</v>
      </c>
      <c r="K133" s="179" t="s">
        <v>205</v>
      </c>
      <c r="L133" s="37"/>
      <c r="M133" s="184" t="s">
        <v>3</v>
      </c>
      <c r="N133" s="185" t="s">
        <v>43</v>
      </c>
      <c r="O133" s="67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AR133" s="19" t="s">
        <v>206</v>
      </c>
      <c r="AT133" s="19" t="s">
        <v>202</v>
      </c>
      <c r="AU133" s="19" t="s">
        <v>82</v>
      </c>
      <c r="AY133" s="19" t="s">
        <v>200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80</v>
      </c>
      <c r="BK133" s="188">
        <f>ROUND(I133*H133,2)</f>
        <v>0</v>
      </c>
      <c r="BL133" s="19" t="s">
        <v>206</v>
      </c>
      <c r="BM133" s="19" t="s">
        <v>290</v>
      </c>
    </row>
    <row r="134" s="12" customFormat="1">
      <c r="B134" s="189"/>
      <c r="D134" s="190" t="s">
        <v>208</v>
      </c>
      <c r="E134" s="191" t="s">
        <v>3</v>
      </c>
      <c r="F134" s="192" t="s">
        <v>291</v>
      </c>
      <c r="H134" s="193">
        <v>275.39999999999998</v>
      </c>
      <c r="I134" s="194"/>
      <c r="L134" s="189"/>
      <c r="M134" s="195"/>
      <c r="N134" s="196"/>
      <c r="O134" s="196"/>
      <c r="P134" s="196"/>
      <c r="Q134" s="196"/>
      <c r="R134" s="196"/>
      <c r="S134" s="196"/>
      <c r="T134" s="197"/>
      <c r="AT134" s="191" t="s">
        <v>208</v>
      </c>
      <c r="AU134" s="191" t="s">
        <v>82</v>
      </c>
      <c r="AV134" s="12" t="s">
        <v>82</v>
      </c>
      <c r="AW134" s="12" t="s">
        <v>33</v>
      </c>
      <c r="AX134" s="12" t="s">
        <v>80</v>
      </c>
      <c r="AY134" s="191" t="s">
        <v>200</v>
      </c>
    </row>
    <row r="135" s="1" customFormat="1" ht="22.5" customHeight="1">
      <c r="B135" s="176"/>
      <c r="C135" s="177" t="s">
        <v>292</v>
      </c>
      <c r="D135" s="177" t="s">
        <v>202</v>
      </c>
      <c r="E135" s="178" t="s">
        <v>293</v>
      </c>
      <c r="F135" s="179" t="s">
        <v>294</v>
      </c>
      <c r="G135" s="180" t="s">
        <v>131</v>
      </c>
      <c r="H135" s="181">
        <v>1335.0809999999999</v>
      </c>
      <c r="I135" s="182"/>
      <c r="J135" s="183">
        <f>ROUND(I135*H135,2)</f>
        <v>0</v>
      </c>
      <c r="K135" s="179" t="s">
        <v>205</v>
      </c>
      <c r="L135" s="37"/>
      <c r="M135" s="184" t="s">
        <v>3</v>
      </c>
      <c r="N135" s="185" t="s">
        <v>43</v>
      </c>
      <c r="O135" s="67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AR135" s="19" t="s">
        <v>206</v>
      </c>
      <c r="AT135" s="19" t="s">
        <v>202</v>
      </c>
      <c r="AU135" s="19" t="s">
        <v>82</v>
      </c>
      <c r="AY135" s="19" t="s">
        <v>200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9" t="s">
        <v>80</v>
      </c>
      <c r="BK135" s="188">
        <f>ROUND(I135*H135,2)</f>
        <v>0</v>
      </c>
      <c r="BL135" s="19" t="s">
        <v>206</v>
      </c>
      <c r="BM135" s="19" t="s">
        <v>295</v>
      </c>
    </row>
    <row r="136" s="12" customFormat="1">
      <c r="B136" s="189"/>
      <c r="D136" s="190" t="s">
        <v>208</v>
      </c>
      <c r="E136" s="191" t="s">
        <v>3</v>
      </c>
      <c r="F136" s="192" t="s">
        <v>296</v>
      </c>
      <c r="H136" s="193">
        <v>1335.0809999999999</v>
      </c>
      <c r="I136" s="194"/>
      <c r="L136" s="189"/>
      <c r="M136" s="195"/>
      <c r="N136" s="196"/>
      <c r="O136" s="196"/>
      <c r="P136" s="196"/>
      <c r="Q136" s="196"/>
      <c r="R136" s="196"/>
      <c r="S136" s="196"/>
      <c r="T136" s="197"/>
      <c r="AT136" s="191" t="s">
        <v>208</v>
      </c>
      <c r="AU136" s="191" t="s">
        <v>82</v>
      </c>
      <c r="AV136" s="12" t="s">
        <v>82</v>
      </c>
      <c r="AW136" s="12" t="s">
        <v>33</v>
      </c>
      <c r="AX136" s="12" t="s">
        <v>80</v>
      </c>
      <c r="AY136" s="191" t="s">
        <v>200</v>
      </c>
    </row>
    <row r="137" s="1" customFormat="1" ht="22.5" customHeight="1">
      <c r="B137" s="176"/>
      <c r="C137" s="177" t="s">
        <v>297</v>
      </c>
      <c r="D137" s="177" t="s">
        <v>202</v>
      </c>
      <c r="E137" s="178" t="s">
        <v>298</v>
      </c>
      <c r="F137" s="179" t="s">
        <v>299</v>
      </c>
      <c r="G137" s="180" t="s">
        <v>131</v>
      </c>
      <c r="H137" s="181">
        <v>3337.7040000000002</v>
      </c>
      <c r="I137" s="182"/>
      <c r="J137" s="183">
        <f>ROUND(I137*H137,2)</f>
        <v>0</v>
      </c>
      <c r="K137" s="179" t="s">
        <v>205</v>
      </c>
      <c r="L137" s="37"/>
      <c r="M137" s="184" t="s">
        <v>3</v>
      </c>
      <c r="N137" s="185" t="s">
        <v>43</v>
      </c>
      <c r="O137" s="67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AR137" s="19" t="s">
        <v>206</v>
      </c>
      <c r="AT137" s="19" t="s">
        <v>202</v>
      </c>
      <c r="AU137" s="19" t="s">
        <v>82</v>
      </c>
      <c r="AY137" s="19" t="s">
        <v>200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80</v>
      </c>
      <c r="BK137" s="188">
        <f>ROUND(I137*H137,2)</f>
        <v>0</v>
      </c>
      <c r="BL137" s="19" t="s">
        <v>206</v>
      </c>
      <c r="BM137" s="19" t="s">
        <v>300</v>
      </c>
    </row>
    <row r="138" s="12" customFormat="1">
      <c r="B138" s="189"/>
      <c r="D138" s="190" t="s">
        <v>208</v>
      </c>
      <c r="E138" s="191" t="s">
        <v>3</v>
      </c>
      <c r="F138" s="192" t="s">
        <v>301</v>
      </c>
      <c r="H138" s="193">
        <v>5390.616</v>
      </c>
      <c r="I138" s="194"/>
      <c r="L138" s="189"/>
      <c r="M138" s="195"/>
      <c r="N138" s="196"/>
      <c r="O138" s="196"/>
      <c r="P138" s="196"/>
      <c r="Q138" s="196"/>
      <c r="R138" s="196"/>
      <c r="S138" s="196"/>
      <c r="T138" s="197"/>
      <c r="AT138" s="191" t="s">
        <v>208</v>
      </c>
      <c r="AU138" s="191" t="s">
        <v>82</v>
      </c>
      <c r="AV138" s="12" t="s">
        <v>82</v>
      </c>
      <c r="AW138" s="12" t="s">
        <v>33</v>
      </c>
      <c r="AX138" s="12" t="s">
        <v>72</v>
      </c>
      <c r="AY138" s="191" t="s">
        <v>200</v>
      </c>
    </row>
    <row r="139" s="12" customFormat="1">
      <c r="B139" s="189"/>
      <c r="D139" s="190" t="s">
        <v>208</v>
      </c>
      <c r="E139" s="191" t="s">
        <v>3</v>
      </c>
      <c r="F139" s="192" t="s">
        <v>302</v>
      </c>
      <c r="H139" s="193">
        <v>1013.04</v>
      </c>
      <c r="I139" s="194"/>
      <c r="L139" s="189"/>
      <c r="M139" s="195"/>
      <c r="N139" s="196"/>
      <c r="O139" s="196"/>
      <c r="P139" s="196"/>
      <c r="Q139" s="196"/>
      <c r="R139" s="196"/>
      <c r="S139" s="196"/>
      <c r="T139" s="197"/>
      <c r="AT139" s="191" t="s">
        <v>208</v>
      </c>
      <c r="AU139" s="191" t="s">
        <v>82</v>
      </c>
      <c r="AV139" s="12" t="s">
        <v>82</v>
      </c>
      <c r="AW139" s="12" t="s">
        <v>33</v>
      </c>
      <c r="AX139" s="12" t="s">
        <v>72</v>
      </c>
      <c r="AY139" s="191" t="s">
        <v>200</v>
      </c>
    </row>
    <row r="140" s="12" customFormat="1">
      <c r="B140" s="189"/>
      <c r="D140" s="190" t="s">
        <v>208</v>
      </c>
      <c r="E140" s="191" t="s">
        <v>3</v>
      </c>
      <c r="F140" s="192" t="s">
        <v>303</v>
      </c>
      <c r="H140" s="193">
        <v>495.88</v>
      </c>
      <c r="I140" s="194"/>
      <c r="L140" s="189"/>
      <c r="M140" s="195"/>
      <c r="N140" s="196"/>
      <c r="O140" s="196"/>
      <c r="P140" s="196"/>
      <c r="Q140" s="196"/>
      <c r="R140" s="196"/>
      <c r="S140" s="196"/>
      <c r="T140" s="197"/>
      <c r="AT140" s="191" t="s">
        <v>208</v>
      </c>
      <c r="AU140" s="191" t="s">
        <v>82</v>
      </c>
      <c r="AV140" s="12" t="s">
        <v>82</v>
      </c>
      <c r="AW140" s="12" t="s">
        <v>33</v>
      </c>
      <c r="AX140" s="12" t="s">
        <v>72</v>
      </c>
      <c r="AY140" s="191" t="s">
        <v>200</v>
      </c>
    </row>
    <row r="141" s="12" customFormat="1">
      <c r="B141" s="189"/>
      <c r="D141" s="190" t="s">
        <v>208</v>
      </c>
      <c r="E141" s="191" t="s">
        <v>3</v>
      </c>
      <c r="F141" s="192" t="s">
        <v>304</v>
      </c>
      <c r="H141" s="193">
        <v>24.640000000000001</v>
      </c>
      <c r="I141" s="194"/>
      <c r="L141" s="189"/>
      <c r="M141" s="195"/>
      <c r="N141" s="196"/>
      <c r="O141" s="196"/>
      <c r="P141" s="196"/>
      <c r="Q141" s="196"/>
      <c r="R141" s="196"/>
      <c r="S141" s="196"/>
      <c r="T141" s="197"/>
      <c r="AT141" s="191" t="s">
        <v>208</v>
      </c>
      <c r="AU141" s="191" t="s">
        <v>82</v>
      </c>
      <c r="AV141" s="12" t="s">
        <v>82</v>
      </c>
      <c r="AW141" s="12" t="s">
        <v>33</v>
      </c>
      <c r="AX141" s="12" t="s">
        <v>72</v>
      </c>
      <c r="AY141" s="191" t="s">
        <v>200</v>
      </c>
    </row>
    <row r="142" s="12" customFormat="1">
      <c r="B142" s="189"/>
      <c r="D142" s="190" t="s">
        <v>208</v>
      </c>
      <c r="E142" s="191" t="s">
        <v>3</v>
      </c>
      <c r="F142" s="192" t="s">
        <v>305</v>
      </c>
      <c r="H142" s="193">
        <v>3.6960000000000002</v>
      </c>
      <c r="I142" s="194"/>
      <c r="L142" s="189"/>
      <c r="M142" s="195"/>
      <c r="N142" s="196"/>
      <c r="O142" s="196"/>
      <c r="P142" s="196"/>
      <c r="Q142" s="196"/>
      <c r="R142" s="196"/>
      <c r="S142" s="196"/>
      <c r="T142" s="197"/>
      <c r="AT142" s="191" t="s">
        <v>208</v>
      </c>
      <c r="AU142" s="191" t="s">
        <v>82</v>
      </c>
      <c r="AV142" s="12" t="s">
        <v>82</v>
      </c>
      <c r="AW142" s="12" t="s">
        <v>33</v>
      </c>
      <c r="AX142" s="12" t="s">
        <v>72</v>
      </c>
      <c r="AY142" s="191" t="s">
        <v>200</v>
      </c>
    </row>
    <row r="143" s="12" customFormat="1">
      <c r="B143" s="189"/>
      <c r="D143" s="190" t="s">
        <v>208</v>
      </c>
      <c r="E143" s="191" t="s">
        <v>3</v>
      </c>
      <c r="F143" s="192" t="s">
        <v>306</v>
      </c>
      <c r="H143" s="193">
        <v>33</v>
      </c>
      <c r="I143" s="194"/>
      <c r="L143" s="189"/>
      <c r="M143" s="195"/>
      <c r="N143" s="196"/>
      <c r="O143" s="196"/>
      <c r="P143" s="196"/>
      <c r="Q143" s="196"/>
      <c r="R143" s="196"/>
      <c r="S143" s="196"/>
      <c r="T143" s="197"/>
      <c r="AT143" s="191" t="s">
        <v>208</v>
      </c>
      <c r="AU143" s="191" t="s">
        <v>82</v>
      </c>
      <c r="AV143" s="12" t="s">
        <v>82</v>
      </c>
      <c r="AW143" s="12" t="s">
        <v>33</v>
      </c>
      <c r="AX143" s="12" t="s">
        <v>72</v>
      </c>
      <c r="AY143" s="191" t="s">
        <v>200</v>
      </c>
    </row>
    <row r="144" s="12" customFormat="1">
      <c r="B144" s="189"/>
      <c r="D144" s="190" t="s">
        <v>208</v>
      </c>
      <c r="E144" s="191" t="s">
        <v>3</v>
      </c>
      <c r="F144" s="192" t="s">
        <v>307</v>
      </c>
      <c r="H144" s="193">
        <v>12</v>
      </c>
      <c r="I144" s="194"/>
      <c r="L144" s="189"/>
      <c r="M144" s="195"/>
      <c r="N144" s="196"/>
      <c r="O144" s="196"/>
      <c r="P144" s="196"/>
      <c r="Q144" s="196"/>
      <c r="R144" s="196"/>
      <c r="S144" s="196"/>
      <c r="T144" s="197"/>
      <c r="AT144" s="191" t="s">
        <v>208</v>
      </c>
      <c r="AU144" s="191" t="s">
        <v>82</v>
      </c>
      <c r="AV144" s="12" t="s">
        <v>82</v>
      </c>
      <c r="AW144" s="12" t="s">
        <v>33</v>
      </c>
      <c r="AX144" s="12" t="s">
        <v>72</v>
      </c>
      <c r="AY144" s="191" t="s">
        <v>200</v>
      </c>
    </row>
    <row r="145" s="12" customFormat="1">
      <c r="B145" s="189"/>
      <c r="D145" s="190" t="s">
        <v>208</v>
      </c>
      <c r="E145" s="191" t="s">
        <v>3</v>
      </c>
      <c r="F145" s="192" t="s">
        <v>308</v>
      </c>
      <c r="H145" s="193">
        <v>62.399999999999999</v>
      </c>
      <c r="I145" s="194"/>
      <c r="L145" s="189"/>
      <c r="M145" s="195"/>
      <c r="N145" s="196"/>
      <c r="O145" s="196"/>
      <c r="P145" s="196"/>
      <c r="Q145" s="196"/>
      <c r="R145" s="196"/>
      <c r="S145" s="196"/>
      <c r="T145" s="197"/>
      <c r="AT145" s="191" t="s">
        <v>208</v>
      </c>
      <c r="AU145" s="191" t="s">
        <v>82</v>
      </c>
      <c r="AV145" s="12" t="s">
        <v>82</v>
      </c>
      <c r="AW145" s="12" t="s">
        <v>33</v>
      </c>
      <c r="AX145" s="12" t="s">
        <v>72</v>
      </c>
      <c r="AY145" s="191" t="s">
        <v>200</v>
      </c>
    </row>
    <row r="146" s="12" customFormat="1">
      <c r="B146" s="189"/>
      <c r="D146" s="190" t="s">
        <v>208</v>
      </c>
      <c r="E146" s="191" t="s">
        <v>3</v>
      </c>
      <c r="F146" s="192" t="s">
        <v>309</v>
      </c>
      <c r="H146" s="193">
        <v>10.4</v>
      </c>
      <c r="I146" s="194"/>
      <c r="L146" s="189"/>
      <c r="M146" s="195"/>
      <c r="N146" s="196"/>
      <c r="O146" s="196"/>
      <c r="P146" s="196"/>
      <c r="Q146" s="196"/>
      <c r="R146" s="196"/>
      <c r="S146" s="196"/>
      <c r="T146" s="197"/>
      <c r="AT146" s="191" t="s">
        <v>208</v>
      </c>
      <c r="AU146" s="191" t="s">
        <v>82</v>
      </c>
      <c r="AV146" s="12" t="s">
        <v>82</v>
      </c>
      <c r="AW146" s="12" t="s">
        <v>33</v>
      </c>
      <c r="AX146" s="12" t="s">
        <v>72</v>
      </c>
      <c r="AY146" s="191" t="s">
        <v>200</v>
      </c>
    </row>
    <row r="147" s="13" customFormat="1">
      <c r="B147" s="198"/>
      <c r="D147" s="190" t="s">
        <v>208</v>
      </c>
      <c r="E147" s="199" t="s">
        <v>3</v>
      </c>
      <c r="F147" s="200" t="s">
        <v>126</v>
      </c>
      <c r="H147" s="199" t="s">
        <v>3</v>
      </c>
      <c r="I147" s="201"/>
      <c r="L147" s="198"/>
      <c r="M147" s="202"/>
      <c r="N147" s="203"/>
      <c r="O147" s="203"/>
      <c r="P147" s="203"/>
      <c r="Q147" s="203"/>
      <c r="R147" s="203"/>
      <c r="S147" s="203"/>
      <c r="T147" s="204"/>
      <c r="AT147" s="199" t="s">
        <v>208</v>
      </c>
      <c r="AU147" s="199" t="s">
        <v>82</v>
      </c>
      <c r="AV147" s="13" t="s">
        <v>80</v>
      </c>
      <c r="AW147" s="13" t="s">
        <v>33</v>
      </c>
      <c r="AX147" s="13" t="s">
        <v>72</v>
      </c>
      <c r="AY147" s="199" t="s">
        <v>200</v>
      </c>
    </row>
    <row r="148" s="12" customFormat="1">
      <c r="B148" s="189"/>
      <c r="D148" s="190" t="s">
        <v>208</v>
      </c>
      <c r="E148" s="191" t="s">
        <v>3</v>
      </c>
      <c r="F148" s="192" t="s">
        <v>310</v>
      </c>
      <c r="H148" s="193">
        <v>803.60000000000002</v>
      </c>
      <c r="I148" s="194"/>
      <c r="L148" s="189"/>
      <c r="M148" s="195"/>
      <c r="N148" s="196"/>
      <c r="O148" s="196"/>
      <c r="P148" s="196"/>
      <c r="Q148" s="196"/>
      <c r="R148" s="196"/>
      <c r="S148" s="196"/>
      <c r="T148" s="197"/>
      <c r="AT148" s="191" t="s">
        <v>208</v>
      </c>
      <c r="AU148" s="191" t="s">
        <v>82</v>
      </c>
      <c r="AV148" s="12" t="s">
        <v>82</v>
      </c>
      <c r="AW148" s="12" t="s">
        <v>33</v>
      </c>
      <c r="AX148" s="12" t="s">
        <v>72</v>
      </c>
      <c r="AY148" s="191" t="s">
        <v>200</v>
      </c>
    </row>
    <row r="149" s="12" customFormat="1">
      <c r="B149" s="189"/>
      <c r="D149" s="190" t="s">
        <v>208</v>
      </c>
      <c r="E149" s="191" t="s">
        <v>3</v>
      </c>
      <c r="F149" s="192" t="s">
        <v>311</v>
      </c>
      <c r="H149" s="193">
        <v>-631.01499999999999</v>
      </c>
      <c r="I149" s="194"/>
      <c r="L149" s="189"/>
      <c r="M149" s="195"/>
      <c r="N149" s="196"/>
      <c r="O149" s="196"/>
      <c r="P149" s="196"/>
      <c r="Q149" s="196"/>
      <c r="R149" s="196"/>
      <c r="S149" s="196"/>
      <c r="T149" s="197"/>
      <c r="AT149" s="191" t="s">
        <v>208</v>
      </c>
      <c r="AU149" s="191" t="s">
        <v>82</v>
      </c>
      <c r="AV149" s="12" t="s">
        <v>82</v>
      </c>
      <c r="AW149" s="12" t="s">
        <v>33</v>
      </c>
      <c r="AX149" s="12" t="s">
        <v>72</v>
      </c>
      <c r="AY149" s="191" t="s">
        <v>200</v>
      </c>
    </row>
    <row r="150" s="12" customFormat="1">
      <c r="B150" s="189"/>
      <c r="D150" s="190" t="s">
        <v>208</v>
      </c>
      <c r="E150" s="191" t="s">
        <v>3</v>
      </c>
      <c r="F150" s="192" t="s">
        <v>312</v>
      </c>
      <c r="H150" s="193">
        <v>-519.75</v>
      </c>
      <c r="I150" s="194"/>
      <c r="L150" s="189"/>
      <c r="M150" s="195"/>
      <c r="N150" s="196"/>
      <c r="O150" s="196"/>
      <c r="P150" s="196"/>
      <c r="Q150" s="196"/>
      <c r="R150" s="196"/>
      <c r="S150" s="196"/>
      <c r="T150" s="197"/>
      <c r="AT150" s="191" t="s">
        <v>208</v>
      </c>
      <c r="AU150" s="191" t="s">
        <v>82</v>
      </c>
      <c r="AV150" s="12" t="s">
        <v>82</v>
      </c>
      <c r="AW150" s="12" t="s">
        <v>33</v>
      </c>
      <c r="AX150" s="12" t="s">
        <v>72</v>
      </c>
      <c r="AY150" s="191" t="s">
        <v>200</v>
      </c>
    </row>
    <row r="151" s="12" customFormat="1">
      <c r="B151" s="189"/>
      <c r="D151" s="190" t="s">
        <v>208</v>
      </c>
      <c r="E151" s="191" t="s">
        <v>3</v>
      </c>
      <c r="F151" s="192" t="s">
        <v>313</v>
      </c>
      <c r="H151" s="193">
        <v>-1.1000000000000001</v>
      </c>
      <c r="I151" s="194"/>
      <c r="L151" s="189"/>
      <c r="M151" s="195"/>
      <c r="N151" s="196"/>
      <c r="O151" s="196"/>
      <c r="P151" s="196"/>
      <c r="Q151" s="196"/>
      <c r="R151" s="196"/>
      <c r="S151" s="196"/>
      <c r="T151" s="197"/>
      <c r="AT151" s="191" t="s">
        <v>208</v>
      </c>
      <c r="AU151" s="191" t="s">
        <v>82</v>
      </c>
      <c r="AV151" s="12" t="s">
        <v>82</v>
      </c>
      <c r="AW151" s="12" t="s">
        <v>33</v>
      </c>
      <c r="AX151" s="12" t="s">
        <v>72</v>
      </c>
      <c r="AY151" s="191" t="s">
        <v>200</v>
      </c>
    </row>
    <row r="152" s="12" customFormat="1">
      <c r="B152" s="189"/>
      <c r="D152" s="190" t="s">
        <v>208</v>
      </c>
      <c r="E152" s="191" t="s">
        <v>3</v>
      </c>
      <c r="F152" s="192" t="s">
        <v>314</v>
      </c>
      <c r="H152" s="193">
        <v>-14.52</v>
      </c>
      <c r="I152" s="194"/>
      <c r="L152" s="189"/>
      <c r="M152" s="195"/>
      <c r="N152" s="196"/>
      <c r="O152" s="196"/>
      <c r="P152" s="196"/>
      <c r="Q152" s="196"/>
      <c r="R152" s="196"/>
      <c r="S152" s="196"/>
      <c r="T152" s="197"/>
      <c r="AT152" s="191" t="s">
        <v>208</v>
      </c>
      <c r="AU152" s="191" t="s">
        <v>82</v>
      </c>
      <c r="AV152" s="12" t="s">
        <v>82</v>
      </c>
      <c r="AW152" s="12" t="s">
        <v>33</v>
      </c>
      <c r="AX152" s="12" t="s">
        <v>72</v>
      </c>
      <c r="AY152" s="191" t="s">
        <v>200</v>
      </c>
    </row>
    <row r="153" s="12" customFormat="1">
      <c r="B153" s="189"/>
      <c r="D153" s="190" t="s">
        <v>208</v>
      </c>
      <c r="E153" s="191" t="s">
        <v>3</v>
      </c>
      <c r="F153" s="192" t="s">
        <v>315</v>
      </c>
      <c r="H153" s="193">
        <v>-7.4800000000000004</v>
      </c>
      <c r="I153" s="194"/>
      <c r="L153" s="189"/>
      <c r="M153" s="195"/>
      <c r="N153" s="196"/>
      <c r="O153" s="196"/>
      <c r="P153" s="196"/>
      <c r="Q153" s="196"/>
      <c r="R153" s="196"/>
      <c r="S153" s="196"/>
      <c r="T153" s="197"/>
      <c r="AT153" s="191" t="s">
        <v>208</v>
      </c>
      <c r="AU153" s="191" t="s">
        <v>82</v>
      </c>
      <c r="AV153" s="12" t="s">
        <v>82</v>
      </c>
      <c r="AW153" s="12" t="s">
        <v>33</v>
      </c>
      <c r="AX153" s="12" t="s">
        <v>72</v>
      </c>
      <c r="AY153" s="191" t="s">
        <v>200</v>
      </c>
    </row>
    <row r="154" s="14" customFormat="1">
      <c r="B154" s="205"/>
      <c r="D154" s="190" t="s">
        <v>208</v>
      </c>
      <c r="E154" s="206" t="s">
        <v>49</v>
      </c>
      <c r="F154" s="207" t="s">
        <v>215</v>
      </c>
      <c r="H154" s="208">
        <v>6675.4070000000002</v>
      </c>
      <c r="I154" s="209"/>
      <c r="L154" s="205"/>
      <c r="M154" s="210"/>
      <c r="N154" s="211"/>
      <c r="O154" s="211"/>
      <c r="P154" s="211"/>
      <c r="Q154" s="211"/>
      <c r="R154" s="211"/>
      <c r="S154" s="211"/>
      <c r="T154" s="212"/>
      <c r="AT154" s="206" t="s">
        <v>208</v>
      </c>
      <c r="AU154" s="206" t="s">
        <v>82</v>
      </c>
      <c r="AV154" s="14" t="s">
        <v>206</v>
      </c>
      <c r="AW154" s="14" t="s">
        <v>33</v>
      </c>
      <c r="AX154" s="14" t="s">
        <v>72</v>
      </c>
      <c r="AY154" s="206" t="s">
        <v>200</v>
      </c>
    </row>
    <row r="155" s="12" customFormat="1">
      <c r="B155" s="189"/>
      <c r="D155" s="190" t="s">
        <v>208</v>
      </c>
      <c r="E155" s="191" t="s">
        <v>3</v>
      </c>
      <c r="F155" s="192" t="s">
        <v>316</v>
      </c>
      <c r="H155" s="193">
        <v>3337.7040000000002</v>
      </c>
      <c r="I155" s="194"/>
      <c r="L155" s="189"/>
      <c r="M155" s="195"/>
      <c r="N155" s="196"/>
      <c r="O155" s="196"/>
      <c r="P155" s="196"/>
      <c r="Q155" s="196"/>
      <c r="R155" s="196"/>
      <c r="S155" s="196"/>
      <c r="T155" s="197"/>
      <c r="AT155" s="191" t="s">
        <v>208</v>
      </c>
      <c r="AU155" s="191" t="s">
        <v>82</v>
      </c>
      <c r="AV155" s="12" t="s">
        <v>82</v>
      </c>
      <c r="AW155" s="12" t="s">
        <v>33</v>
      </c>
      <c r="AX155" s="12" t="s">
        <v>80</v>
      </c>
      <c r="AY155" s="191" t="s">
        <v>200</v>
      </c>
    </row>
    <row r="156" s="1" customFormat="1" ht="22.5" customHeight="1">
      <c r="B156" s="176"/>
      <c r="C156" s="177" t="s">
        <v>317</v>
      </c>
      <c r="D156" s="177" t="s">
        <v>202</v>
      </c>
      <c r="E156" s="178" t="s">
        <v>318</v>
      </c>
      <c r="F156" s="179" t="s">
        <v>319</v>
      </c>
      <c r="G156" s="180" t="s">
        <v>131</v>
      </c>
      <c r="H156" s="181">
        <v>1001.311</v>
      </c>
      <c r="I156" s="182"/>
      <c r="J156" s="183">
        <f>ROUND(I156*H156,2)</f>
        <v>0</v>
      </c>
      <c r="K156" s="179" t="s">
        <v>205</v>
      </c>
      <c r="L156" s="37"/>
      <c r="M156" s="184" t="s">
        <v>3</v>
      </c>
      <c r="N156" s="185" t="s">
        <v>43</v>
      </c>
      <c r="O156" s="67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AR156" s="19" t="s">
        <v>206</v>
      </c>
      <c r="AT156" s="19" t="s">
        <v>202</v>
      </c>
      <c r="AU156" s="19" t="s">
        <v>82</v>
      </c>
      <c r="AY156" s="19" t="s">
        <v>200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9" t="s">
        <v>80</v>
      </c>
      <c r="BK156" s="188">
        <f>ROUND(I156*H156,2)</f>
        <v>0</v>
      </c>
      <c r="BL156" s="19" t="s">
        <v>206</v>
      </c>
      <c r="BM156" s="19" t="s">
        <v>320</v>
      </c>
    </row>
    <row r="157" s="12" customFormat="1">
      <c r="B157" s="189"/>
      <c r="D157" s="190" t="s">
        <v>208</v>
      </c>
      <c r="E157" s="191" t="s">
        <v>3</v>
      </c>
      <c r="F157" s="192" t="s">
        <v>321</v>
      </c>
      <c r="H157" s="193">
        <v>1001.311</v>
      </c>
      <c r="I157" s="194"/>
      <c r="L157" s="189"/>
      <c r="M157" s="195"/>
      <c r="N157" s="196"/>
      <c r="O157" s="196"/>
      <c r="P157" s="196"/>
      <c r="Q157" s="196"/>
      <c r="R157" s="196"/>
      <c r="S157" s="196"/>
      <c r="T157" s="197"/>
      <c r="AT157" s="191" t="s">
        <v>208</v>
      </c>
      <c r="AU157" s="191" t="s">
        <v>82</v>
      </c>
      <c r="AV157" s="12" t="s">
        <v>82</v>
      </c>
      <c r="AW157" s="12" t="s">
        <v>33</v>
      </c>
      <c r="AX157" s="12" t="s">
        <v>80</v>
      </c>
      <c r="AY157" s="191" t="s">
        <v>200</v>
      </c>
    </row>
    <row r="158" s="1" customFormat="1" ht="22.5" customHeight="1">
      <c r="B158" s="176"/>
      <c r="C158" s="177" t="s">
        <v>8</v>
      </c>
      <c r="D158" s="177" t="s">
        <v>202</v>
      </c>
      <c r="E158" s="178" t="s">
        <v>322</v>
      </c>
      <c r="F158" s="179" t="s">
        <v>323</v>
      </c>
      <c r="G158" s="180" t="s">
        <v>131</v>
      </c>
      <c r="H158" s="181">
        <v>2002.6220000000001</v>
      </c>
      <c r="I158" s="182"/>
      <c r="J158" s="183">
        <f>ROUND(I158*H158,2)</f>
        <v>0</v>
      </c>
      <c r="K158" s="179" t="s">
        <v>205</v>
      </c>
      <c r="L158" s="37"/>
      <c r="M158" s="184" t="s">
        <v>3</v>
      </c>
      <c r="N158" s="185" t="s">
        <v>43</v>
      </c>
      <c r="O158" s="67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AR158" s="19" t="s">
        <v>206</v>
      </c>
      <c r="AT158" s="19" t="s">
        <v>202</v>
      </c>
      <c r="AU158" s="19" t="s">
        <v>82</v>
      </c>
      <c r="AY158" s="19" t="s">
        <v>200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9" t="s">
        <v>80</v>
      </c>
      <c r="BK158" s="188">
        <f>ROUND(I158*H158,2)</f>
        <v>0</v>
      </c>
      <c r="BL158" s="19" t="s">
        <v>206</v>
      </c>
      <c r="BM158" s="19" t="s">
        <v>324</v>
      </c>
    </row>
    <row r="159" s="12" customFormat="1">
      <c r="B159" s="189"/>
      <c r="D159" s="190" t="s">
        <v>208</v>
      </c>
      <c r="E159" s="191" t="s">
        <v>3</v>
      </c>
      <c r="F159" s="192" t="s">
        <v>325</v>
      </c>
      <c r="H159" s="193">
        <v>2002.6220000000001</v>
      </c>
      <c r="I159" s="194"/>
      <c r="L159" s="189"/>
      <c r="M159" s="195"/>
      <c r="N159" s="196"/>
      <c r="O159" s="196"/>
      <c r="P159" s="196"/>
      <c r="Q159" s="196"/>
      <c r="R159" s="196"/>
      <c r="S159" s="196"/>
      <c r="T159" s="197"/>
      <c r="AT159" s="191" t="s">
        <v>208</v>
      </c>
      <c r="AU159" s="191" t="s">
        <v>82</v>
      </c>
      <c r="AV159" s="12" t="s">
        <v>82</v>
      </c>
      <c r="AW159" s="12" t="s">
        <v>33</v>
      </c>
      <c r="AX159" s="12" t="s">
        <v>80</v>
      </c>
      <c r="AY159" s="191" t="s">
        <v>200</v>
      </c>
    </row>
    <row r="160" s="1" customFormat="1" ht="22.5" customHeight="1">
      <c r="B160" s="176"/>
      <c r="C160" s="177" t="s">
        <v>326</v>
      </c>
      <c r="D160" s="177" t="s">
        <v>202</v>
      </c>
      <c r="E160" s="178" t="s">
        <v>327</v>
      </c>
      <c r="F160" s="179" t="s">
        <v>328</v>
      </c>
      <c r="G160" s="180" t="s">
        <v>131</v>
      </c>
      <c r="H160" s="181">
        <v>600.78700000000003</v>
      </c>
      <c r="I160" s="182"/>
      <c r="J160" s="183">
        <f>ROUND(I160*H160,2)</f>
        <v>0</v>
      </c>
      <c r="K160" s="179" t="s">
        <v>205</v>
      </c>
      <c r="L160" s="37"/>
      <c r="M160" s="184" t="s">
        <v>3</v>
      </c>
      <c r="N160" s="185" t="s">
        <v>43</v>
      </c>
      <c r="O160" s="67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AR160" s="19" t="s">
        <v>206</v>
      </c>
      <c r="AT160" s="19" t="s">
        <v>202</v>
      </c>
      <c r="AU160" s="19" t="s">
        <v>82</v>
      </c>
      <c r="AY160" s="19" t="s">
        <v>200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80</v>
      </c>
      <c r="BK160" s="188">
        <f>ROUND(I160*H160,2)</f>
        <v>0</v>
      </c>
      <c r="BL160" s="19" t="s">
        <v>206</v>
      </c>
      <c r="BM160" s="19" t="s">
        <v>329</v>
      </c>
    </row>
    <row r="161" s="12" customFormat="1">
      <c r="B161" s="189"/>
      <c r="D161" s="190" t="s">
        <v>208</v>
      </c>
      <c r="E161" s="191" t="s">
        <v>3</v>
      </c>
      <c r="F161" s="192" t="s">
        <v>330</v>
      </c>
      <c r="H161" s="193">
        <v>600.78700000000003</v>
      </c>
      <c r="I161" s="194"/>
      <c r="L161" s="189"/>
      <c r="M161" s="195"/>
      <c r="N161" s="196"/>
      <c r="O161" s="196"/>
      <c r="P161" s="196"/>
      <c r="Q161" s="196"/>
      <c r="R161" s="196"/>
      <c r="S161" s="196"/>
      <c r="T161" s="197"/>
      <c r="AT161" s="191" t="s">
        <v>208</v>
      </c>
      <c r="AU161" s="191" t="s">
        <v>82</v>
      </c>
      <c r="AV161" s="12" t="s">
        <v>82</v>
      </c>
      <c r="AW161" s="12" t="s">
        <v>33</v>
      </c>
      <c r="AX161" s="12" t="s">
        <v>80</v>
      </c>
      <c r="AY161" s="191" t="s">
        <v>200</v>
      </c>
    </row>
    <row r="162" s="1" customFormat="1" ht="16.5" customHeight="1">
      <c r="B162" s="176"/>
      <c r="C162" s="177" t="s">
        <v>331</v>
      </c>
      <c r="D162" s="177" t="s">
        <v>202</v>
      </c>
      <c r="E162" s="178" t="s">
        <v>332</v>
      </c>
      <c r="F162" s="179" t="s">
        <v>333</v>
      </c>
      <c r="G162" s="180" t="s">
        <v>116</v>
      </c>
      <c r="H162" s="181">
        <v>19.800000000000001</v>
      </c>
      <c r="I162" s="182"/>
      <c r="J162" s="183">
        <f>ROUND(I162*H162,2)</f>
        <v>0</v>
      </c>
      <c r="K162" s="179" t="s">
        <v>3</v>
      </c>
      <c r="L162" s="37"/>
      <c r="M162" s="184" t="s">
        <v>3</v>
      </c>
      <c r="N162" s="185" t="s">
        <v>43</v>
      </c>
      <c r="O162" s="67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AR162" s="19" t="s">
        <v>206</v>
      </c>
      <c r="AT162" s="19" t="s">
        <v>202</v>
      </c>
      <c r="AU162" s="19" t="s">
        <v>82</v>
      </c>
      <c r="AY162" s="19" t="s">
        <v>200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9" t="s">
        <v>80</v>
      </c>
      <c r="BK162" s="188">
        <f>ROUND(I162*H162,2)</f>
        <v>0</v>
      </c>
      <c r="BL162" s="19" t="s">
        <v>206</v>
      </c>
      <c r="BM162" s="19" t="s">
        <v>334</v>
      </c>
    </row>
    <row r="163" s="12" customFormat="1">
      <c r="B163" s="189"/>
      <c r="D163" s="190" t="s">
        <v>208</v>
      </c>
      <c r="E163" s="191" t="s">
        <v>3</v>
      </c>
      <c r="F163" s="192" t="s">
        <v>335</v>
      </c>
      <c r="H163" s="193">
        <v>9</v>
      </c>
      <c r="I163" s="194"/>
      <c r="L163" s="189"/>
      <c r="M163" s="195"/>
      <c r="N163" s="196"/>
      <c r="O163" s="196"/>
      <c r="P163" s="196"/>
      <c r="Q163" s="196"/>
      <c r="R163" s="196"/>
      <c r="S163" s="196"/>
      <c r="T163" s="197"/>
      <c r="AT163" s="191" t="s">
        <v>208</v>
      </c>
      <c r="AU163" s="191" t="s">
        <v>82</v>
      </c>
      <c r="AV163" s="12" t="s">
        <v>82</v>
      </c>
      <c r="AW163" s="12" t="s">
        <v>33</v>
      </c>
      <c r="AX163" s="12" t="s">
        <v>72</v>
      </c>
      <c r="AY163" s="191" t="s">
        <v>200</v>
      </c>
    </row>
    <row r="164" s="12" customFormat="1">
      <c r="B164" s="189"/>
      <c r="D164" s="190" t="s">
        <v>208</v>
      </c>
      <c r="E164" s="191" t="s">
        <v>3</v>
      </c>
      <c r="F164" s="192" t="s">
        <v>336</v>
      </c>
      <c r="H164" s="193">
        <v>10.800000000000001</v>
      </c>
      <c r="I164" s="194"/>
      <c r="L164" s="189"/>
      <c r="M164" s="195"/>
      <c r="N164" s="196"/>
      <c r="O164" s="196"/>
      <c r="P164" s="196"/>
      <c r="Q164" s="196"/>
      <c r="R164" s="196"/>
      <c r="S164" s="196"/>
      <c r="T164" s="197"/>
      <c r="AT164" s="191" t="s">
        <v>208</v>
      </c>
      <c r="AU164" s="191" t="s">
        <v>82</v>
      </c>
      <c r="AV164" s="12" t="s">
        <v>82</v>
      </c>
      <c r="AW164" s="12" t="s">
        <v>33</v>
      </c>
      <c r="AX164" s="12" t="s">
        <v>72</v>
      </c>
      <c r="AY164" s="191" t="s">
        <v>200</v>
      </c>
    </row>
    <row r="165" s="14" customFormat="1">
      <c r="B165" s="205"/>
      <c r="D165" s="190" t="s">
        <v>208</v>
      </c>
      <c r="E165" s="206" t="s">
        <v>164</v>
      </c>
      <c r="F165" s="207" t="s">
        <v>215</v>
      </c>
      <c r="H165" s="208">
        <v>19.800000000000001</v>
      </c>
      <c r="I165" s="209"/>
      <c r="L165" s="205"/>
      <c r="M165" s="210"/>
      <c r="N165" s="211"/>
      <c r="O165" s="211"/>
      <c r="P165" s="211"/>
      <c r="Q165" s="211"/>
      <c r="R165" s="211"/>
      <c r="S165" s="211"/>
      <c r="T165" s="212"/>
      <c r="AT165" s="206" t="s">
        <v>208</v>
      </c>
      <c r="AU165" s="206" t="s">
        <v>82</v>
      </c>
      <c r="AV165" s="14" t="s">
        <v>206</v>
      </c>
      <c r="AW165" s="14" t="s">
        <v>33</v>
      </c>
      <c r="AX165" s="14" t="s">
        <v>80</v>
      </c>
      <c r="AY165" s="206" t="s">
        <v>200</v>
      </c>
    </row>
    <row r="166" s="1" customFormat="1" ht="22.5" customHeight="1">
      <c r="B166" s="176"/>
      <c r="C166" s="177" t="s">
        <v>337</v>
      </c>
      <c r="D166" s="177" t="s">
        <v>202</v>
      </c>
      <c r="E166" s="178" t="s">
        <v>338</v>
      </c>
      <c r="F166" s="179" t="s">
        <v>339</v>
      </c>
      <c r="G166" s="180" t="s">
        <v>148</v>
      </c>
      <c r="H166" s="181">
        <v>12249.440000000001</v>
      </c>
      <c r="I166" s="182"/>
      <c r="J166" s="183">
        <f>ROUND(I166*H166,2)</f>
        <v>0</v>
      </c>
      <c r="K166" s="179" t="s">
        <v>205</v>
      </c>
      <c r="L166" s="37"/>
      <c r="M166" s="184" t="s">
        <v>3</v>
      </c>
      <c r="N166" s="185" t="s">
        <v>43</v>
      </c>
      <c r="O166" s="67"/>
      <c r="P166" s="186">
        <f>O166*H166</f>
        <v>0</v>
      </c>
      <c r="Q166" s="186">
        <v>0.00084999999999999995</v>
      </c>
      <c r="R166" s="186">
        <f>Q166*H166</f>
        <v>10.412024000000001</v>
      </c>
      <c r="S166" s="186">
        <v>0</v>
      </c>
      <c r="T166" s="187">
        <f>S166*H166</f>
        <v>0</v>
      </c>
      <c r="AR166" s="19" t="s">
        <v>206</v>
      </c>
      <c r="AT166" s="19" t="s">
        <v>202</v>
      </c>
      <c r="AU166" s="19" t="s">
        <v>82</v>
      </c>
      <c r="AY166" s="19" t="s">
        <v>200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80</v>
      </c>
      <c r="BK166" s="188">
        <f>ROUND(I166*H166,2)</f>
        <v>0</v>
      </c>
      <c r="BL166" s="19" t="s">
        <v>206</v>
      </c>
      <c r="BM166" s="19" t="s">
        <v>340</v>
      </c>
    </row>
    <row r="167" s="12" customFormat="1">
      <c r="B167" s="189"/>
      <c r="D167" s="190" t="s">
        <v>208</v>
      </c>
      <c r="E167" s="191" t="s">
        <v>3</v>
      </c>
      <c r="F167" s="192" t="s">
        <v>341</v>
      </c>
      <c r="H167" s="193">
        <v>9801.1200000000008</v>
      </c>
      <c r="I167" s="194"/>
      <c r="L167" s="189"/>
      <c r="M167" s="195"/>
      <c r="N167" s="196"/>
      <c r="O167" s="196"/>
      <c r="P167" s="196"/>
      <c r="Q167" s="196"/>
      <c r="R167" s="196"/>
      <c r="S167" s="196"/>
      <c r="T167" s="197"/>
      <c r="AT167" s="191" t="s">
        <v>208</v>
      </c>
      <c r="AU167" s="191" t="s">
        <v>82</v>
      </c>
      <c r="AV167" s="12" t="s">
        <v>82</v>
      </c>
      <c r="AW167" s="12" t="s">
        <v>33</v>
      </c>
      <c r="AX167" s="12" t="s">
        <v>72</v>
      </c>
      <c r="AY167" s="191" t="s">
        <v>200</v>
      </c>
    </row>
    <row r="168" s="12" customFormat="1">
      <c r="B168" s="189"/>
      <c r="D168" s="190" t="s">
        <v>208</v>
      </c>
      <c r="E168" s="191" t="s">
        <v>3</v>
      </c>
      <c r="F168" s="192" t="s">
        <v>342</v>
      </c>
      <c r="H168" s="193">
        <v>1688.4000000000001</v>
      </c>
      <c r="I168" s="194"/>
      <c r="L168" s="189"/>
      <c r="M168" s="195"/>
      <c r="N168" s="196"/>
      <c r="O168" s="196"/>
      <c r="P168" s="196"/>
      <c r="Q168" s="196"/>
      <c r="R168" s="196"/>
      <c r="S168" s="196"/>
      <c r="T168" s="197"/>
      <c r="AT168" s="191" t="s">
        <v>208</v>
      </c>
      <c r="AU168" s="191" t="s">
        <v>82</v>
      </c>
      <c r="AV168" s="12" t="s">
        <v>82</v>
      </c>
      <c r="AW168" s="12" t="s">
        <v>33</v>
      </c>
      <c r="AX168" s="12" t="s">
        <v>72</v>
      </c>
      <c r="AY168" s="191" t="s">
        <v>200</v>
      </c>
    </row>
    <row r="169" s="12" customFormat="1">
      <c r="B169" s="189"/>
      <c r="D169" s="190" t="s">
        <v>208</v>
      </c>
      <c r="E169" s="191" t="s">
        <v>3</v>
      </c>
      <c r="F169" s="192" t="s">
        <v>343</v>
      </c>
      <c r="H169" s="193">
        <v>708.39999999999998</v>
      </c>
      <c r="I169" s="194"/>
      <c r="L169" s="189"/>
      <c r="M169" s="195"/>
      <c r="N169" s="196"/>
      <c r="O169" s="196"/>
      <c r="P169" s="196"/>
      <c r="Q169" s="196"/>
      <c r="R169" s="196"/>
      <c r="S169" s="196"/>
      <c r="T169" s="197"/>
      <c r="AT169" s="191" t="s">
        <v>208</v>
      </c>
      <c r="AU169" s="191" t="s">
        <v>82</v>
      </c>
      <c r="AV169" s="12" t="s">
        <v>82</v>
      </c>
      <c r="AW169" s="12" t="s">
        <v>33</v>
      </c>
      <c r="AX169" s="12" t="s">
        <v>72</v>
      </c>
      <c r="AY169" s="191" t="s">
        <v>200</v>
      </c>
    </row>
    <row r="170" s="12" customFormat="1">
      <c r="B170" s="189"/>
      <c r="D170" s="190" t="s">
        <v>208</v>
      </c>
      <c r="E170" s="191" t="s">
        <v>3</v>
      </c>
      <c r="F170" s="192" t="s">
        <v>344</v>
      </c>
      <c r="H170" s="193">
        <v>44.799999999999997</v>
      </c>
      <c r="I170" s="194"/>
      <c r="L170" s="189"/>
      <c r="M170" s="195"/>
      <c r="N170" s="196"/>
      <c r="O170" s="196"/>
      <c r="P170" s="196"/>
      <c r="Q170" s="196"/>
      <c r="R170" s="196"/>
      <c r="S170" s="196"/>
      <c r="T170" s="197"/>
      <c r="AT170" s="191" t="s">
        <v>208</v>
      </c>
      <c r="AU170" s="191" t="s">
        <v>82</v>
      </c>
      <c r="AV170" s="12" t="s">
        <v>82</v>
      </c>
      <c r="AW170" s="12" t="s">
        <v>33</v>
      </c>
      <c r="AX170" s="12" t="s">
        <v>72</v>
      </c>
      <c r="AY170" s="191" t="s">
        <v>200</v>
      </c>
    </row>
    <row r="171" s="12" customFormat="1">
      <c r="B171" s="189"/>
      <c r="D171" s="190" t="s">
        <v>208</v>
      </c>
      <c r="E171" s="191" t="s">
        <v>3</v>
      </c>
      <c r="F171" s="192" t="s">
        <v>345</v>
      </c>
      <c r="H171" s="193">
        <v>6.7199999999999998</v>
      </c>
      <c r="I171" s="194"/>
      <c r="L171" s="189"/>
      <c r="M171" s="195"/>
      <c r="N171" s="196"/>
      <c r="O171" s="196"/>
      <c r="P171" s="196"/>
      <c r="Q171" s="196"/>
      <c r="R171" s="196"/>
      <c r="S171" s="196"/>
      <c r="T171" s="197"/>
      <c r="AT171" s="191" t="s">
        <v>208</v>
      </c>
      <c r="AU171" s="191" t="s">
        <v>82</v>
      </c>
      <c r="AV171" s="12" t="s">
        <v>82</v>
      </c>
      <c r="AW171" s="12" t="s">
        <v>33</v>
      </c>
      <c r="AX171" s="12" t="s">
        <v>72</v>
      </c>
      <c r="AY171" s="191" t="s">
        <v>200</v>
      </c>
    </row>
    <row r="172" s="14" customFormat="1">
      <c r="B172" s="205"/>
      <c r="D172" s="190" t="s">
        <v>208</v>
      </c>
      <c r="E172" s="206" t="s">
        <v>3</v>
      </c>
      <c r="F172" s="207" t="s">
        <v>215</v>
      </c>
      <c r="H172" s="208">
        <v>12249.440000000001</v>
      </c>
      <c r="I172" s="209"/>
      <c r="L172" s="205"/>
      <c r="M172" s="210"/>
      <c r="N172" s="211"/>
      <c r="O172" s="211"/>
      <c r="P172" s="211"/>
      <c r="Q172" s="211"/>
      <c r="R172" s="211"/>
      <c r="S172" s="211"/>
      <c r="T172" s="212"/>
      <c r="AT172" s="206" t="s">
        <v>208</v>
      </c>
      <c r="AU172" s="206" t="s">
        <v>82</v>
      </c>
      <c r="AV172" s="14" t="s">
        <v>206</v>
      </c>
      <c r="AW172" s="14" t="s">
        <v>33</v>
      </c>
      <c r="AX172" s="14" t="s">
        <v>80</v>
      </c>
      <c r="AY172" s="206" t="s">
        <v>200</v>
      </c>
    </row>
    <row r="173" s="1" customFormat="1" ht="22.5" customHeight="1">
      <c r="B173" s="176"/>
      <c r="C173" s="177" t="s">
        <v>346</v>
      </c>
      <c r="D173" s="177" t="s">
        <v>202</v>
      </c>
      <c r="E173" s="178" t="s">
        <v>347</v>
      </c>
      <c r="F173" s="179" t="s">
        <v>348</v>
      </c>
      <c r="G173" s="180" t="s">
        <v>148</v>
      </c>
      <c r="H173" s="181">
        <v>12249.440000000001</v>
      </c>
      <c r="I173" s="182"/>
      <c r="J173" s="183">
        <f>ROUND(I173*H173,2)</f>
        <v>0</v>
      </c>
      <c r="K173" s="179" t="s">
        <v>205</v>
      </c>
      <c r="L173" s="37"/>
      <c r="M173" s="184" t="s">
        <v>3</v>
      </c>
      <c r="N173" s="185" t="s">
        <v>43</v>
      </c>
      <c r="O173" s="67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AR173" s="19" t="s">
        <v>206</v>
      </c>
      <c r="AT173" s="19" t="s">
        <v>202</v>
      </c>
      <c r="AU173" s="19" t="s">
        <v>82</v>
      </c>
      <c r="AY173" s="19" t="s">
        <v>200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9" t="s">
        <v>80</v>
      </c>
      <c r="BK173" s="188">
        <f>ROUND(I173*H173,2)</f>
        <v>0</v>
      </c>
      <c r="BL173" s="19" t="s">
        <v>206</v>
      </c>
      <c r="BM173" s="19" t="s">
        <v>349</v>
      </c>
    </row>
    <row r="174" s="1" customFormat="1" ht="22.5" customHeight="1">
      <c r="B174" s="176"/>
      <c r="C174" s="177" t="s">
        <v>350</v>
      </c>
      <c r="D174" s="177" t="s">
        <v>202</v>
      </c>
      <c r="E174" s="178" t="s">
        <v>351</v>
      </c>
      <c r="F174" s="179" t="s">
        <v>352</v>
      </c>
      <c r="G174" s="180" t="s">
        <v>131</v>
      </c>
      <c r="H174" s="181">
        <v>6675.4070000000002</v>
      </c>
      <c r="I174" s="182"/>
      <c r="J174" s="183">
        <f>ROUND(I174*H174,2)</f>
        <v>0</v>
      </c>
      <c r="K174" s="179" t="s">
        <v>205</v>
      </c>
      <c r="L174" s="37"/>
      <c r="M174" s="184" t="s">
        <v>3</v>
      </c>
      <c r="N174" s="185" t="s">
        <v>43</v>
      </c>
      <c r="O174" s="67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AR174" s="19" t="s">
        <v>206</v>
      </c>
      <c r="AT174" s="19" t="s">
        <v>202</v>
      </c>
      <c r="AU174" s="19" t="s">
        <v>82</v>
      </c>
      <c r="AY174" s="19" t="s">
        <v>200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80</v>
      </c>
      <c r="BK174" s="188">
        <f>ROUND(I174*H174,2)</f>
        <v>0</v>
      </c>
      <c r="BL174" s="19" t="s">
        <v>206</v>
      </c>
      <c r="BM174" s="19" t="s">
        <v>353</v>
      </c>
    </row>
    <row r="175" s="12" customFormat="1">
      <c r="B175" s="189"/>
      <c r="D175" s="190" t="s">
        <v>208</v>
      </c>
      <c r="E175" s="191" t="s">
        <v>3</v>
      </c>
      <c r="F175" s="192" t="s">
        <v>49</v>
      </c>
      <c r="H175" s="193">
        <v>6675.4070000000002</v>
      </c>
      <c r="I175" s="194"/>
      <c r="L175" s="189"/>
      <c r="M175" s="195"/>
      <c r="N175" s="196"/>
      <c r="O175" s="196"/>
      <c r="P175" s="196"/>
      <c r="Q175" s="196"/>
      <c r="R175" s="196"/>
      <c r="S175" s="196"/>
      <c r="T175" s="197"/>
      <c r="AT175" s="191" t="s">
        <v>208</v>
      </c>
      <c r="AU175" s="191" t="s">
        <v>82</v>
      </c>
      <c r="AV175" s="12" t="s">
        <v>82</v>
      </c>
      <c r="AW175" s="12" t="s">
        <v>33</v>
      </c>
      <c r="AX175" s="12" t="s">
        <v>80</v>
      </c>
      <c r="AY175" s="191" t="s">
        <v>200</v>
      </c>
    </row>
    <row r="176" s="1" customFormat="1" ht="22.5" customHeight="1">
      <c r="B176" s="176"/>
      <c r="C176" s="177" t="s">
        <v>354</v>
      </c>
      <c r="D176" s="177" t="s">
        <v>202</v>
      </c>
      <c r="E176" s="178" t="s">
        <v>355</v>
      </c>
      <c r="F176" s="179" t="s">
        <v>356</v>
      </c>
      <c r="G176" s="180" t="s">
        <v>131</v>
      </c>
      <c r="H176" s="181">
        <v>11297.426</v>
      </c>
      <c r="I176" s="182"/>
      <c r="J176" s="183">
        <f>ROUND(I176*H176,2)</f>
        <v>0</v>
      </c>
      <c r="K176" s="179" t="s">
        <v>3</v>
      </c>
      <c r="L176" s="37"/>
      <c r="M176" s="184" t="s">
        <v>3</v>
      </c>
      <c r="N176" s="185" t="s">
        <v>43</v>
      </c>
      <c r="O176" s="67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AR176" s="19" t="s">
        <v>206</v>
      </c>
      <c r="AT176" s="19" t="s">
        <v>202</v>
      </c>
      <c r="AU176" s="19" t="s">
        <v>82</v>
      </c>
      <c r="AY176" s="19" t="s">
        <v>200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9" t="s">
        <v>80</v>
      </c>
      <c r="BK176" s="188">
        <f>ROUND(I176*H176,2)</f>
        <v>0</v>
      </c>
      <c r="BL176" s="19" t="s">
        <v>206</v>
      </c>
      <c r="BM176" s="19" t="s">
        <v>357</v>
      </c>
    </row>
    <row r="177" s="12" customFormat="1">
      <c r="B177" s="189"/>
      <c r="D177" s="190" t="s">
        <v>208</v>
      </c>
      <c r="E177" s="191" t="s">
        <v>3</v>
      </c>
      <c r="F177" s="192" t="s">
        <v>358</v>
      </c>
      <c r="H177" s="193">
        <v>6675.4070000000002</v>
      </c>
      <c r="I177" s="194"/>
      <c r="L177" s="189"/>
      <c r="M177" s="195"/>
      <c r="N177" s="196"/>
      <c r="O177" s="196"/>
      <c r="P177" s="196"/>
      <c r="Q177" s="196"/>
      <c r="R177" s="196"/>
      <c r="S177" s="196"/>
      <c r="T177" s="197"/>
      <c r="AT177" s="191" t="s">
        <v>208</v>
      </c>
      <c r="AU177" s="191" t="s">
        <v>82</v>
      </c>
      <c r="AV177" s="12" t="s">
        <v>82</v>
      </c>
      <c r="AW177" s="12" t="s">
        <v>33</v>
      </c>
      <c r="AX177" s="12" t="s">
        <v>72</v>
      </c>
      <c r="AY177" s="191" t="s">
        <v>200</v>
      </c>
    </row>
    <row r="178" s="12" customFormat="1">
      <c r="B178" s="189"/>
      <c r="D178" s="190" t="s">
        <v>208</v>
      </c>
      <c r="E178" s="191" t="s">
        <v>3</v>
      </c>
      <c r="F178" s="192" t="s">
        <v>359</v>
      </c>
      <c r="H178" s="193">
        <v>4622.0190000000002</v>
      </c>
      <c r="I178" s="194"/>
      <c r="L178" s="189"/>
      <c r="M178" s="195"/>
      <c r="N178" s="196"/>
      <c r="O178" s="196"/>
      <c r="P178" s="196"/>
      <c r="Q178" s="196"/>
      <c r="R178" s="196"/>
      <c r="S178" s="196"/>
      <c r="T178" s="197"/>
      <c r="AT178" s="191" t="s">
        <v>208</v>
      </c>
      <c r="AU178" s="191" t="s">
        <v>82</v>
      </c>
      <c r="AV178" s="12" t="s">
        <v>82</v>
      </c>
      <c r="AW178" s="12" t="s">
        <v>33</v>
      </c>
      <c r="AX178" s="12" t="s">
        <v>72</v>
      </c>
      <c r="AY178" s="191" t="s">
        <v>200</v>
      </c>
    </row>
    <row r="179" s="14" customFormat="1">
      <c r="B179" s="205"/>
      <c r="D179" s="190" t="s">
        <v>208</v>
      </c>
      <c r="E179" s="206" t="s">
        <v>3</v>
      </c>
      <c r="F179" s="207" t="s">
        <v>215</v>
      </c>
      <c r="H179" s="208">
        <v>11297.426</v>
      </c>
      <c r="I179" s="209"/>
      <c r="L179" s="205"/>
      <c r="M179" s="210"/>
      <c r="N179" s="211"/>
      <c r="O179" s="211"/>
      <c r="P179" s="211"/>
      <c r="Q179" s="211"/>
      <c r="R179" s="211"/>
      <c r="S179" s="211"/>
      <c r="T179" s="212"/>
      <c r="AT179" s="206" t="s">
        <v>208</v>
      </c>
      <c r="AU179" s="206" t="s">
        <v>82</v>
      </c>
      <c r="AV179" s="14" t="s">
        <v>206</v>
      </c>
      <c r="AW179" s="14" t="s">
        <v>33</v>
      </c>
      <c r="AX179" s="14" t="s">
        <v>80</v>
      </c>
      <c r="AY179" s="206" t="s">
        <v>200</v>
      </c>
    </row>
    <row r="180" s="1" customFormat="1" ht="22.5" customHeight="1">
      <c r="B180" s="176"/>
      <c r="C180" s="177" t="s">
        <v>360</v>
      </c>
      <c r="D180" s="177" t="s">
        <v>202</v>
      </c>
      <c r="E180" s="178" t="s">
        <v>361</v>
      </c>
      <c r="F180" s="179" t="s">
        <v>362</v>
      </c>
      <c r="G180" s="180" t="s">
        <v>131</v>
      </c>
      <c r="H180" s="181">
        <v>2053.3879999999999</v>
      </c>
      <c r="I180" s="182"/>
      <c r="J180" s="183">
        <f>ROUND(I180*H180,2)</f>
        <v>0</v>
      </c>
      <c r="K180" s="179" t="s">
        <v>3</v>
      </c>
      <c r="L180" s="37"/>
      <c r="M180" s="184" t="s">
        <v>3</v>
      </c>
      <c r="N180" s="185" t="s">
        <v>43</v>
      </c>
      <c r="O180" s="67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AR180" s="19" t="s">
        <v>206</v>
      </c>
      <c r="AT180" s="19" t="s">
        <v>202</v>
      </c>
      <c r="AU180" s="19" t="s">
        <v>82</v>
      </c>
      <c r="AY180" s="19" t="s">
        <v>200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9" t="s">
        <v>80</v>
      </c>
      <c r="BK180" s="188">
        <f>ROUND(I180*H180,2)</f>
        <v>0</v>
      </c>
      <c r="BL180" s="19" t="s">
        <v>206</v>
      </c>
      <c r="BM180" s="19" t="s">
        <v>363</v>
      </c>
    </row>
    <row r="181" s="12" customFormat="1">
      <c r="B181" s="189"/>
      <c r="D181" s="190" t="s">
        <v>208</v>
      </c>
      <c r="E181" s="191" t="s">
        <v>3</v>
      </c>
      <c r="F181" s="192" t="s">
        <v>156</v>
      </c>
      <c r="H181" s="193">
        <v>2053.3879999999999</v>
      </c>
      <c r="I181" s="194"/>
      <c r="L181" s="189"/>
      <c r="M181" s="195"/>
      <c r="N181" s="196"/>
      <c r="O181" s="196"/>
      <c r="P181" s="196"/>
      <c r="Q181" s="196"/>
      <c r="R181" s="196"/>
      <c r="S181" s="196"/>
      <c r="T181" s="197"/>
      <c r="AT181" s="191" t="s">
        <v>208</v>
      </c>
      <c r="AU181" s="191" t="s">
        <v>82</v>
      </c>
      <c r="AV181" s="12" t="s">
        <v>82</v>
      </c>
      <c r="AW181" s="12" t="s">
        <v>33</v>
      </c>
      <c r="AX181" s="12" t="s">
        <v>80</v>
      </c>
      <c r="AY181" s="191" t="s">
        <v>200</v>
      </c>
    </row>
    <row r="182" s="1" customFormat="1" ht="16.5" customHeight="1">
      <c r="B182" s="176"/>
      <c r="C182" s="177" t="s">
        <v>364</v>
      </c>
      <c r="D182" s="177" t="s">
        <v>202</v>
      </c>
      <c r="E182" s="178" t="s">
        <v>365</v>
      </c>
      <c r="F182" s="179" t="s">
        <v>366</v>
      </c>
      <c r="G182" s="180" t="s">
        <v>131</v>
      </c>
      <c r="H182" s="181">
        <v>4622.0190000000002</v>
      </c>
      <c r="I182" s="182"/>
      <c r="J182" s="183">
        <f>ROUND(I182*H182,2)</f>
        <v>0</v>
      </c>
      <c r="K182" s="179" t="s">
        <v>205</v>
      </c>
      <c r="L182" s="37"/>
      <c r="M182" s="184" t="s">
        <v>3</v>
      </c>
      <c r="N182" s="185" t="s">
        <v>43</v>
      </c>
      <c r="O182" s="67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AR182" s="19" t="s">
        <v>206</v>
      </c>
      <c r="AT182" s="19" t="s">
        <v>202</v>
      </c>
      <c r="AU182" s="19" t="s">
        <v>82</v>
      </c>
      <c r="AY182" s="19" t="s">
        <v>200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80</v>
      </c>
      <c r="BK182" s="188">
        <f>ROUND(I182*H182,2)</f>
        <v>0</v>
      </c>
      <c r="BL182" s="19" t="s">
        <v>206</v>
      </c>
      <c r="BM182" s="19" t="s">
        <v>367</v>
      </c>
    </row>
    <row r="183" s="12" customFormat="1">
      <c r="B183" s="189"/>
      <c r="D183" s="190" t="s">
        <v>208</v>
      </c>
      <c r="E183" s="191" t="s">
        <v>3</v>
      </c>
      <c r="F183" s="192" t="s">
        <v>368</v>
      </c>
      <c r="H183" s="193">
        <v>4622.0190000000002</v>
      </c>
      <c r="I183" s="194"/>
      <c r="L183" s="189"/>
      <c r="M183" s="195"/>
      <c r="N183" s="196"/>
      <c r="O183" s="196"/>
      <c r="P183" s="196"/>
      <c r="Q183" s="196"/>
      <c r="R183" s="196"/>
      <c r="S183" s="196"/>
      <c r="T183" s="197"/>
      <c r="AT183" s="191" t="s">
        <v>208</v>
      </c>
      <c r="AU183" s="191" t="s">
        <v>82</v>
      </c>
      <c r="AV183" s="12" t="s">
        <v>82</v>
      </c>
      <c r="AW183" s="12" t="s">
        <v>33</v>
      </c>
      <c r="AX183" s="12" t="s">
        <v>80</v>
      </c>
      <c r="AY183" s="191" t="s">
        <v>200</v>
      </c>
    </row>
    <row r="184" s="1" customFormat="1" ht="16.5" customHeight="1">
      <c r="B184" s="176"/>
      <c r="C184" s="177" t="s">
        <v>369</v>
      </c>
      <c r="D184" s="177" t="s">
        <v>202</v>
      </c>
      <c r="E184" s="178" t="s">
        <v>370</v>
      </c>
      <c r="F184" s="179" t="s">
        <v>371</v>
      </c>
      <c r="G184" s="180" t="s">
        <v>131</v>
      </c>
      <c r="H184" s="181">
        <v>2053.3879999999999</v>
      </c>
      <c r="I184" s="182"/>
      <c r="J184" s="183">
        <f>ROUND(I184*H184,2)</f>
        <v>0</v>
      </c>
      <c r="K184" s="179" t="s">
        <v>205</v>
      </c>
      <c r="L184" s="37"/>
      <c r="M184" s="184" t="s">
        <v>3</v>
      </c>
      <c r="N184" s="185" t="s">
        <v>43</v>
      </c>
      <c r="O184" s="67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AR184" s="19" t="s">
        <v>206</v>
      </c>
      <c r="AT184" s="19" t="s">
        <v>202</v>
      </c>
      <c r="AU184" s="19" t="s">
        <v>82</v>
      </c>
      <c r="AY184" s="19" t="s">
        <v>200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80</v>
      </c>
      <c r="BK184" s="188">
        <f>ROUND(I184*H184,2)</f>
        <v>0</v>
      </c>
      <c r="BL184" s="19" t="s">
        <v>206</v>
      </c>
      <c r="BM184" s="19" t="s">
        <v>372</v>
      </c>
    </row>
    <row r="185" s="12" customFormat="1">
      <c r="B185" s="189"/>
      <c r="D185" s="190" t="s">
        <v>208</v>
      </c>
      <c r="E185" s="191" t="s">
        <v>3</v>
      </c>
      <c r="F185" s="192" t="s">
        <v>373</v>
      </c>
      <c r="H185" s="193">
        <v>371.13600000000002</v>
      </c>
      <c r="I185" s="194"/>
      <c r="L185" s="189"/>
      <c r="M185" s="195"/>
      <c r="N185" s="196"/>
      <c r="O185" s="196"/>
      <c r="P185" s="196"/>
      <c r="Q185" s="196"/>
      <c r="R185" s="196"/>
      <c r="S185" s="196"/>
      <c r="T185" s="197"/>
      <c r="AT185" s="191" t="s">
        <v>208</v>
      </c>
      <c r="AU185" s="191" t="s">
        <v>82</v>
      </c>
      <c r="AV185" s="12" t="s">
        <v>82</v>
      </c>
      <c r="AW185" s="12" t="s">
        <v>33</v>
      </c>
      <c r="AX185" s="12" t="s">
        <v>72</v>
      </c>
      <c r="AY185" s="191" t="s">
        <v>200</v>
      </c>
    </row>
    <row r="186" s="12" customFormat="1">
      <c r="B186" s="189"/>
      <c r="D186" s="190" t="s">
        <v>208</v>
      </c>
      <c r="E186" s="191" t="s">
        <v>3</v>
      </c>
      <c r="F186" s="192" t="s">
        <v>374</v>
      </c>
      <c r="H186" s="193">
        <v>1240.472</v>
      </c>
      <c r="I186" s="194"/>
      <c r="L186" s="189"/>
      <c r="M186" s="195"/>
      <c r="N186" s="196"/>
      <c r="O186" s="196"/>
      <c r="P186" s="196"/>
      <c r="Q186" s="196"/>
      <c r="R186" s="196"/>
      <c r="S186" s="196"/>
      <c r="T186" s="197"/>
      <c r="AT186" s="191" t="s">
        <v>208</v>
      </c>
      <c r="AU186" s="191" t="s">
        <v>82</v>
      </c>
      <c r="AV186" s="12" t="s">
        <v>82</v>
      </c>
      <c r="AW186" s="12" t="s">
        <v>33</v>
      </c>
      <c r="AX186" s="12" t="s">
        <v>72</v>
      </c>
      <c r="AY186" s="191" t="s">
        <v>200</v>
      </c>
    </row>
    <row r="187" s="12" customFormat="1">
      <c r="B187" s="189"/>
      <c r="D187" s="190" t="s">
        <v>208</v>
      </c>
      <c r="E187" s="191" t="s">
        <v>3</v>
      </c>
      <c r="F187" s="192" t="s">
        <v>375</v>
      </c>
      <c r="H187" s="193">
        <v>277.27100000000002</v>
      </c>
      <c r="I187" s="194"/>
      <c r="L187" s="189"/>
      <c r="M187" s="195"/>
      <c r="N187" s="196"/>
      <c r="O187" s="196"/>
      <c r="P187" s="196"/>
      <c r="Q187" s="196"/>
      <c r="R187" s="196"/>
      <c r="S187" s="196"/>
      <c r="T187" s="197"/>
      <c r="AT187" s="191" t="s">
        <v>208</v>
      </c>
      <c r="AU187" s="191" t="s">
        <v>82</v>
      </c>
      <c r="AV187" s="12" t="s">
        <v>82</v>
      </c>
      <c r="AW187" s="12" t="s">
        <v>33</v>
      </c>
      <c r="AX187" s="12" t="s">
        <v>72</v>
      </c>
      <c r="AY187" s="191" t="s">
        <v>200</v>
      </c>
    </row>
    <row r="188" s="12" customFormat="1">
      <c r="B188" s="189"/>
      <c r="D188" s="190" t="s">
        <v>208</v>
      </c>
      <c r="E188" s="191" t="s">
        <v>3</v>
      </c>
      <c r="F188" s="192" t="s">
        <v>376</v>
      </c>
      <c r="H188" s="193">
        <v>115.51300000000001</v>
      </c>
      <c r="I188" s="194"/>
      <c r="L188" s="189"/>
      <c r="M188" s="195"/>
      <c r="N188" s="196"/>
      <c r="O188" s="196"/>
      <c r="P188" s="196"/>
      <c r="Q188" s="196"/>
      <c r="R188" s="196"/>
      <c r="S188" s="196"/>
      <c r="T188" s="197"/>
      <c r="AT188" s="191" t="s">
        <v>208</v>
      </c>
      <c r="AU188" s="191" t="s">
        <v>82</v>
      </c>
      <c r="AV188" s="12" t="s">
        <v>82</v>
      </c>
      <c r="AW188" s="12" t="s">
        <v>33</v>
      </c>
      <c r="AX188" s="12" t="s">
        <v>72</v>
      </c>
      <c r="AY188" s="191" t="s">
        <v>200</v>
      </c>
    </row>
    <row r="189" s="12" customFormat="1">
      <c r="B189" s="189"/>
      <c r="D189" s="190" t="s">
        <v>208</v>
      </c>
      <c r="E189" s="191" t="s">
        <v>3</v>
      </c>
      <c r="F189" s="192" t="s">
        <v>377</v>
      </c>
      <c r="H189" s="193">
        <v>28.16</v>
      </c>
      <c r="I189" s="194"/>
      <c r="L189" s="189"/>
      <c r="M189" s="195"/>
      <c r="N189" s="196"/>
      <c r="O189" s="196"/>
      <c r="P189" s="196"/>
      <c r="Q189" s="196"/>
      <c r="R189" s="196"/>
      <c r="S189" s="196"/>
      <c r="T189" s="197"/>
      <c r="AT189" s="191" t="s">
        <v>208</v>
      </c>
      <c r="AU189" s="191" t="s">
        <v>82</v>
      </c>
      <c r="AV189" s="12" t="s">
        <v>82</v>
      </c>
      <c r="AW189" s="12" t="s">
        <v>33</v>
      </c>
      <c r="AX189" s="12" t="s">
        <v>72</v>
      </c>
      <c r="AY189" s="191" t="s">
        <v>200</v>
      </c>
    </row>
    <row r="190" s="12" customFormat="1">
      <c r="B190" s="189"/>
      <c r="D190" s="190" t="s">
        <v>208</v>
      </c>
      <c r="E190" s="191" t="s">
        <v>3</v>
      </c>
      <c r="F190" s="192" t="s">
        <v>378</v>
      </c>
      <c r="H190" s="193">
        <v>20.468</v>
      </c>
      <c r="I190" s="194"/>
      <c r="L190" s="189"/>
      <c r="M190" s="195"/>
      <c r="N190" s="196"/>
      <c r="O190" s="196"/>
      <c r="P190" s="196"/>
      <c r="Q190" s="196"/>
      <c r="R190" s="196"/>
      <c r="S190" s="196"/>
      <c r="T190" s="197"/>
      <c r="AT190" s="191" t="s">
        <v>208</v>
      </c>
      <c r="AU190" s="191" t="s">
        <v>82</v>
      </c>
      <c r="AV190" s="12" t="s">
        <v>82</v>
      </c>
      <c r="AW190" s="12" t="s">
        <v>33</v>
      </c>
      <c r="AX190" s="12" t="s">
        <v>72</v>
      </c>
      <c r="AY190" s="191" t="s">
        <v>200</v>
      </c>
    </row>
    <row r="191" s="12" customFormat="1">
      <c r="B191" s="189"/>
      <c r="D191" s="190" t="s">
        <v>208</v>
      </c>
      <c r="E191" s="191" t="s">
        <v>3</v>
      </c>
      <c r="F191" s="192" t="s">
        <v>379</v>
      </c>
      <c r="H191" s="193">
        <v>0.29899999999999999</v>
      </c>
      <c r="I191" s="194"/>
      <c r="L191" s="189"/>
      <c r="M191" s="195"/>
      <c r="N191" s="196"/>
      <c r="O191" s="196"/>
      <c r="P191" s="196"/>
      <c r="Q191" s="196"/>
      <c r="R191" s="196"/>
      <c r="S191" s="196"/>
      <c r="T191" s="197"/>
      <c r="AT191" s="191" t="s">
        <v>208</v>
      </c>
      <c r="AU191" s="191" t="s">
        <v>82</v>
      </c>
      <c r="AV191" s="12" t="s">
        <v>82</v>
      </c>
      <c r="AW191" s="12" t="s">
        <v>33</v>
      </c>
      <c r="AX191" s="12" t="s">
        <v>72</v>
      </c>
      <c r="AY191" s="191" t="s">
        <v>200</v>
      </c>
    </row>
    <row r="192" s="12" customFormat="1">
      <c r="B192" s="189"/>
      <c r="D192" s="190" t="s">
        <v>208</v>
      </c>
      <c r="E192" s="191" t="s">
        <v>3</v>
      </c>
      <c r="F192" s="192" t="s">
        <v>380</v>
      </c>
      <c r="H192" s="193">
        <v>0.069000000000000006</v>
      </c>
      <c r="I192" s="194"/>
      <c r="L192" s="189"/>
      <c r="M192" s="195"/>
      <c r="N192" s="196"/>
      <c r="O192" s="196"/>
      <c r="P192" s="196"/>
      <c r="Q192" s="196"/>
      <c r="R192" s="196"/>
      <c r="S192" s="196"/>
      <c r="T192" s="197"/>
      <c r="AT192" s="191" t="s">
        <v>208</v>
      </c>
      <c r="AU192" s="191" t="s">
        <v>82</v>
      </c>
      <c r="AV192" s="12" t="s">
        <v>82</v>
      </c>
      <c r="AW192" s="12" t="s">
        <v>33</v>
      </c>
      <c r="AX192" s="12" t="s">
        <v>72</v>
      </c>
      <c r="AY192" s="191" t="s">
        <v>200</v>
      </c>
    </row>
    <row r="193" s="14" customFormat="1">
      <c r="B193" s="205"/>
      <c r="D193" s="190" t="s">
        <v>208</v>
      </c>
      <c r="E193" s="206" t="s">
        <v>156</v>
      </c>
      <c r="F193" s="207" t="s">
        <v>215</v>
      </c>
      <c r="H193" s="208">
        <v>2053.3879999999999</v>
      </c>
      <c r="I193" s="209"/>
      <c r="L193" s="205"/>
      <c r="M193" s="210"/>
      <c r="N193" s="211"/>
      <c r="O193" s="211"/>
      <c r="P193" s="211"/>
      <c r="Q193" s="211"/>
      <c r="R193" s="211"/>
      <c r="S193" s="211"/>
      <c r="T193" s="212"/>
      <c r="AT193" s="206" t="s">
        <v>208</v>
      </c>
      <c r="AU193" s="206" t="s">
        <v>82</v>
      </c>
      <c r="AV193" s="14" t="s">
        <v>206</v>
      </c>
      <c r="AW193" s="14" t="s">
        <v>33</v>
      </c>
      <c r="AX193" s="14" t="s">
        <v>80</v>
      </c>
      <c r="AY193" s="206" t="s">
        <v>200</v>
      </c>
    </row>
    <row r="194" s="1" customFormat="1" ht="22.5" customHeight="1">
      <c r="B194" s="176"/>
      <c r="C194" s="177" t="s">
        <v>381</v>
      </c>
      <c r="D194" s="177" t="s">
        <v>202</v>
      </c>
      <c r="E194" s="178" t="s">
        <v>382</v>
      </c>
      <c r="F194" s="179" t="s">
        <v>383</v>
      </c>
      <c r="G194" s="180" t="s">
        <v>384</v>
      </c>
      <c r="H194" s="181">
        <v>3285.4209999999998</v>
      </c>
      <c r="I194" s="182"/>
      <c r="J194" s="183">
        <f>ROUND(I194*H194,2)</f>
        <v>0</v>
      </c>
      <c r="K194" s="179" t="s">
        <v>205</v>
      </c>
      <c r="L194" s="37"/>
      <c r="M194" s="184" t="s">
        <v>3</v>
      </c>
      <c r="N194" s="185" t="s">
        <v>43</v>
      </c>
      <c r="O194" s="67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AR194" s="19" t="s">
        <v>206</v>
      </c>
      <c r="AT194" s="19" t="s">
        <v>202</v>
      </c>
      <c r="AU194" s="19" t="s">
        <v>82</v>
      </c>
      <c r="AY194" s="19" t="s">
        <v>200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9" t="s">
        <v>80</v>
      </c>
      <c r="BK194" s="188">
        <f>ROUND(I194*H194,2)</f>
        <v>0</v>
      </c>
      <c r="BL194" s="19" t="s">
        <v>206</v>
      </c>
      <c r="BM194" s="19" t="s">
        <v>385</v>
      </c>
    </row>
    <row r="195" s="12" customFormat="1">
      <c r="B195" s="189"/>
      <c r="D195" s="190" t="s">
        <v>208</v>
      </c>
      <c r="F195" s="192" t="s">
        <v>386</v>
      </c>
      <c r="H195" s="193">
        <v>3285.4209999999998</v>
      </c>
      <c r="I195" s="194"/>
      <c r="L195" s="189"/>
      <c r="M195" s="195"/>
      <c r="N195" s="196"/>
      <c r="O195" s="196"/>
      <c r="P195" s="196"/>
      <c r="Q195" s="196"/>
      <c r="R195" s="196"/>
      <c r="S195" s="196"/>
      <c r="T195" s="197"/>
      <c r="AT195" s="191" t="s">
        <v>208</v>
      </c>
      <c r="AU195" s="191" t="s">
        <v>82</v>
      </c>
      <c r="AV195" s="12" t="s">
        <v>82</v>
      </c>
      <c r="AW195" s="12" t="s">
        <v>4</v>
      </c>
      <c r="AX195" s="12" t="s">
        <v>80</v>
      </c>
      <c r="AY195" s="191" t="s">
        <v>200</v>
      </c>
    </row>
    <row r="196" s="1" customFormat="1" ht="22.5" customHeight="1">
      <c r="B196" s="176"/>
      <c r="C196" s="177" t="s">
        <v>387</v>
      </c>
      <c r="D196" s="177" t="s">
        <v>202</v>
      </c>
      <c r="E196" s="178" t="s">
        <v>388</v>
      </c>
      <c r="F196" s="179" t="s">
        <v>389</v>
      </c>
      <c r="G196" s="180" t="s">
        <v>131</v>
      </c>
      <c r="H196" s="181">
        <v>4622.0190000000002</v>
      </c>
      <c r="I196" s="182"/>
      <c r="J196" s="183">
        <f>ROUND(I196*H196,2)</f>
        <v>0</v>
      </c>
      <c r="K196" s="179" t="s">
        <v>205</v>
      </c>
      <c r="L196" s="37"/>
      <c r="M196" s="184" t="s">
        <v>3</v>
      </c>
      <c r="N196" s="185" t="s">
        <v>43</v>
      </c>
      <c r="O196" s="67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AR196" s="19" t="s">
        <v>206</v>
      </c>
      <c r="AT196" s="19" t="s">
        <v>202</v>
      </c>
      <c r="AU196" s="19" t="s">
        <v>82</v>
      </c>
      <c r="AY196" s="19" t="s">
        <v>200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9" t="s">
        <v>80</v>
      </c>
      <c r="BK196" s="188">
        <f>ROUND(I196*H196,2)</f>
        <v>0</v>
      </c>
      <c r="BL196" s="19" t="s">
        <v>206</v>
      </c>
      <c r="BM196" s="19" t="s">
        <v>390</v>
      </c>
    </row>
    <row r="197" s="12" customFormat="1">
      <c r="B197" s="189"/>
      <c r="D197" s="190" t="s">
        <v>208</v>
      </c>
      <c r="E197" s="191" t="s">
        <v>3</v>
      </c>
      <c r="F197" s="192" t="s">
        <v>391</v>
      </c>
      <c r="H197" s="193">
        <v>4622.0190000000002</v>
      </c>
      <c r="I197" s="194"/>
      <c r="L197" s="189"/>
      <c r="M197" s="195"/>
      <c r="N197" s="196"/>
      <c r="O197" s="196"/>
      <c r="P197" s="196"/>
      <c r="Q197" s="196"/>
      <c r="R197" s="196"/>
      <c r="S197" s="196"/>
      <c r="T197" s="197"/>
      <c r="AT197" s="191" t="s">
        <v>208</v>
      </c>
      <c r="AU197" s="191" t="s">
        <v>82</v>
      </c>
      <c r="AV197" s="12" t="s">
        <v>82</v>
      </c>
      <c r="AW197" s="12" t="s">
        <v>33</v>
      </c>
      <c r="AX197" s="12" t="s">
        <v>72</v>
      </c>
      <c r="AY197" s="191" t="s">
        <v>200</v>
      </c>
    </row>
    <row r="198" s="14" customFormat="1">
      <c r="B198" s="205"/>
      <c r="D198" s="190" t="s">
        <v>208</v>
      </c>
      <c r="E198" s="206" t="s">
        <v>159</v>
      </c>
      <c r="F198" s="207" t="s">
        <v>215</v>
      </c>
      <c r="H198" s="208">
        <v>4622.0190000000002</v>
      </c>
      <c r="I198" s="209"/>
      <c r="L198" s="205"/>
      <c r="M198" s="210"/>
      <c r="N198" s="211"/>
      <c r="O198" s="211"/>
      <c r="P198" s="211"/>
      <c r="Q198" s="211"/>
      <c r="R198" s="211"/>
      <c r="S198" s="211"/>
      <c r="T198" s="212"/>
      <c r="AT198" s="206" t="s">
        <v>208</v>
      </c>
      <c r="AU198" s="206" t="s">
        <v>82</v>
      </c>
      <c r="AV198" s="14" t="s">
        <v>206</v>
      </c>
      <c r="AW198" s="14" t="s">
        <v>33</v>
      </c>
      <c r="AX198" s="14" t="s">
        <v>80</v>
      </c>
      <c r="AY198" s="206" t="s">
        <v>200</v>
      </c>
    </row>
    <row r="199" s="1" customFormat="1" ht="22.5" customHeight="1">
      <c r="B199" s="176"/>
      <c r="C199" s="177" t="s">
        <v>392</v>
      </c>
      <c r="D199" s="177" t="s">
        <v>202</v>
      </c>
      <c r="E199" s="178" t="s">
        <v>393</v>
      </c>
      <c r="F199" s="179" t="s">
        <v>394</v>
      </c>
      <c r="G199" s="180" t="s">
        <v>131</v>
      </c>
      <c r="H199" s="181">
        <v>1240.472</v>
      </c>
      <c r="I199" s="182"/>
      <c r="J199" s="183">
        <f>ROUND(I199*H199,2)</f>
        <v>0</v>
      </c>
      <c r="K199" s="179" t="s">
        <v>205</v>
      </c>
      <c r="L199" s="37"/>
      <c r="M199" s="184" t="s">
        <v>3</v>
      </c>
      <c r="N199" s="185" t="s">
        <v>43</v>
      </c>
      <c r="O199" s="67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AR199" s="19" t="s">
        <v>206</v>
      </c>
      <c r="AT199" s="19" t="s">
        <v>202</v>
      </c>
      <c r="AU199" s="19" t="s">
        <v>82</v>
      </c>
      <c r="AY199" s="19" t="s">
        <v>200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9" t="s">
        <v>80</v>
      </c>
      <c r="BK199" s="188">
        <f>ROUND(I199*H199,2)</f>
        <v>0</v>
      </c>
      <c r="BL199" s="19" t="s">
        <v>206</v>
      </c>
      <c r="BM199" s="19" t="s">
        <v>395</v>
      </c>
    </row>
    <row r="200" s="12" customFormat="1">
      <c r="B200" s="189"/>
      <c r="D200" s="190" t="s">
        <v>208</v>
      </c>
      <c r="E200" s="191" t="s">
        <v>3</v>
      </c>
      <c r="F200" s="192" t="s">
        <v>396</v>
      </c>
      <c r="H200" s="193">
        <v>1058.8710000000001</v>
      </c>
      <c r="I200" s="194"/>
      <c r="L200" s="189"/>
      <c r="M200" s="195"/>
      <c r="N200" s="196"/>
      <c r="O200" s="196"/>
      <c r="P200" s="196"/>
      <c r="Q200" s="196"/>
      <c r="R200" s="196"/>
      <c r="S200" s="196"/>
      <c r="T200" s="197"/>
      <c r="AT200" s="191" t="s">
        <v>208</v>
      </c>
      <c r="AU200" s="191" t="s">
        <v>82</v>
      </c>
      <c r="AV200" s="12" t="s">
        <v>82</v>
      </c>
      <c r="AW200" s="12" t="s">
        <v>33</v>
      </c>
      <c r="AX200" s="12" t="s">
        <v>72</v>
      </c>
      <c r="AY200" s="191" t="s">
        <v>200</v>
      </c>
    </row>
    <row r="201" s="12" customFormat="1">
      <c r="B201" s="189"/>
      <c r="D201" s="190" t="s">
        <v>208</v>
      </c>
      <c r="E201" s="191" t="s">
        <v>3</v>
      </c>
      <c r="F201" s="192" t="s">
        <v>397</v>
      </c>
      <c r="H201" s="193">
        <v>-115.51300000000001</v>
      </c>
      <c r="I201" s="194"/>
      <c r="L201" s="189"/>
      <c r="M201" s="195"/>
      <c r="N201" s="196"/>
      <c r="O201" s="196"/>
      <c r="P201" s="196"/>
      <c r="Q201" s="196"/>
      <c r="R201" s="196"/>
      <c r="S201" s="196"/>
      <c r="T201" s="197"/>
      <c r="AT201" s="191" t="s">
        <v>208</v>
      </c>
      <c r="AU201" s="191" t="s">
        <v>82</v>
      </c>
      <c r="AV201" s="12" t="s">
        <v>82</v>
      </c>
      <c r="AW201" s="12" t="s">
        <v>33</v>
      </c>
      <c r="AX201" s="12" t="s">
        <v>72</v>
      </c>
      <c r="AY201" s="191" t="s">
        <v>200</v>
      </c>
    </row>
    <row r="202" s="12" customFormat="1">
      <c r="B202" s="189"/>
      <c r="D202" s="190" t="s">
        <v>208</v>
      </c>
      <c r="E202" s="191" t="s">
        <v>3</v>
      </c>
      <c r="F202" s="192" t="s">
        <v>398</v>
      </c>
      <c r="H202" s="193">
        <v>217.08000000000001</v>
      </c>
      <c r="I202" s="194"/>
      <c r="L202" s="189"/>
      <c r="M202" s="195"/>
      <c r="N202" s="196"/>
      <c r="O202" s="196"/>
      <c r="P202" s="196"/>
      <c r="Q202" s="196"/>
      <c r="R202" s="196"/>
      <c r="S202" s="196"/>
      <c r="T202" s="197"/>
      <c r="AT202" s="191" t="s">
        <v>208</v>
      </c>
      <c r="AU202" s="191" t="s">
        <v>82</v>
      </c>
      <c r="AV202" s="12" t="s">
        <v>82</v>
      </c>
      <c r="AW202" s="12" t="s">
        <v>33</v>
      </c>
      <c r="AX202" s="12" t="s">
        <v>72</v>
      </c>
      <c r="AY202" s="191" t="s">
        <v>200</v>
      </c>
    </row>
    <row r="203" s="12" customFormat="1">
      <c r="B203" s="189"/>
      <c r="D203" s="190" t="s">
        <v>208</v>
      </c>
      <c r="E203" s="191" t="s">
        <v>3</v>
      </c>
      <c r="F203" s="192" t="s">
        <v>399</v>
      </c>
      <c r="H203" s="193">
        <v>-28.16</v>
      </c>
      <c r="I203" s="194"/>
      <c r="L203" s="189"/>
      <c r="M203" s="195"/>
      <c r="N203" s="196"/>
      <c r="O203" s="196"/>
      <c r="P203" s="196"/>
      <c r="Q203" s="196"/>
      <c r="R203" s="196"/>
      <c r="S203" s="196"/>
      <c r="T203" s="197"/>
      <c r="AT203" s="191" t="s">
        <v>208</v>
      </c>
      <c r="AU203" s="191" t="s">
        <v>82</v>
      </c>
      <c r="AV203" s="12" t="s">
        <v>82</v>
      </c>
      <c r="AW203" s="12" t="s">
        <v>33</v>
      </c>
      <c r="AX203" s="12" t="s">
        <v>72</v>
      </c>
      <c r="AY203" s="191" t="s">
        <v>200</v>
      </c>
    </row>
    <row r="204" s="12" customFormat="1">
      <c r="B204" s="189"/>
      <c r="D204" s="190" t="s">
        <v>208</v>
      </c>
      <c r="E204" s="191" t="s">
        <v>3</v>
      </c>
      <c r="F204" s="192" t="s">
        <v>400</v>
      </c>
      <c r="H204" s="193">
        <v>123.97</v>
      </c>
      <c r="I204" s="194"/>
      <c r="L204" s="189"/>
      <c r="M204" s="195"/>
      <c r="N204" s="196"/>
      <c r="O204" s="196"/>
      <c r="P204" s="196"/>
      <c r="Q204" s="196"/>
      <c r="R204" s="196"/>
      <c r="S204" s="196"/>
      <c r="T204" s="197"/>
      <c r="AT204" s="191" t="s">
        <v>208</v>
      </c>
      <c r="AU204" s="191" t="s">
        <v>82</v>
      </c>
      <c r="AV204" s="12" t="s">
        <v>82</v>
      </c>
      <c r="AW204" s="12" t="s">
        <v>33</v>
      </c>
      <c r="AX204" s="12" t="s">
        <v>72</v>
      </c>
      <c r="AY204" s="191" t="s">
        <v>200</v>
      </c>
    </row>
    <row r="205" s="12" customFormat="1">
      <c r="B205" s="189"/>
      <c r="D205" s="190" t="s">
        <v>208</v>
      </c>
      <c r="E205" s="191" t="s">
        <v>3</v>
      </c>
      <c r="F205" s="192" t="s">
        <v>401</v>
      </c>
      <c r="H205" s="193">
        <v>-20.468</v>
      </c>
      <c r="I205" s="194"/>
      <c r="L205" s="189"/>
      <c r="M205" s="195"/>
      <c r="N205" s="196"/>
      <c r="O205" s="196"/>
      <c r="P205" s="196"/>
      <c r="Q205" s="196"/>
      <c r="R205" s="196"/>
      <c r="S205" s="196"/>
      <c r="T205" s="197"/>
      <c r="AT205" s="191" t="s">
        <v>208</v>
      </c>
      <c r="AU205" s="191" t="s">
        <v>82</v>
      </c>
      <c r="AV205" s="12" t="s">
        <v>82</v>
      </c>
      <c r="AW205" s="12" t="s">
        <v>33</v>
      </c>
      <c r="AX205" s="12" t="s">
        <v>72</v>
      </c>
      <c r="AY205" s="191" t="s">
        <v>200</v>
      </c>
    </row>
    <row r="206" s="12" customFormat="1">
      <c r="B206" s="189"/>
      <c r="D206" s="190" t="s">
        <v>208</v>
      </c>
      <c r="E206" s="191" t="s">
        <v>3</v>
      </c>
      <c r="F206" s="192" t="s">
        <v>402</v>
      </c>
      <c r="H206" s="193">
        <v>4.4000000000000004</v>
      </c>
      <c r="I206" s="194"/>
      <c r="L206" s="189"/>
      <c r="M206" s="195"/>
      <c r="N206" s="196"/>
      <c r="O206" s="196"/>
      <c r="P206" s="196"/>
      <c r="Q206" s="196"/>
      <c r="R206" s="196"/>
      <c r="S206" s="196"/>
      <c r="T206" s="197"/>
      <c r="AT206" s="191" t="s">
        <v>208</v>
      </c>
      <c r="AU206" s="191" t="s">
        <v>82</v>
      </c>
      <c r="AV206" s="12" t="s">
        <v>82</v>
      </c>
      <c r="AW206" s="12" t="s">
        <v>33</v>
      </c>
      <c r="AX206" s="12" t="s">
        <v>72</v>
      </c>
      <c r="AY206" s="191" t="s">
        <v>200</v>
      </c>
    </row>
    <row r="207" s="12" customFormat="1">
      <c r="B207" s="189"/>
      <c r="D207" s="190" t="s">
        <v>208</v>
      </c>
      <c r="E207" s="191" t="s">
        <v>3</v>
      </c>
      <c r="F207" s="192" t="s">
        <v>403</v>
      </c>
      <c r="H207" s="193">
        <v>-0.29899999999999999</v>
      </c>
      <c r="I207" s="194"/>
      <c r="L207" s="189"/>
      <c r="M207" s="195"/>
      <c r="N207" s="196"/>
      <c r="O207" s="196"/>
      <c r="P207" s="196"/>
      <c r="Q207" s="196"/>
      <c r="R207" s="196"/>
      <c r="S207" s="196"/>
      <c r="T207" s="197"/>
      <c r="AT207" s="191" t="s">
        <v>208</v>
      </c>
      <c r="AU207" s="191" t="s">
        <v>82</v>
      </c>
      <c r="AV207" s="12" t="s">
        <v>82</v>
      </c>
      <c r="AW207" s="12" t="s">
        <v>33</v>
      </c>
      <c r="AX207" s="12" t="s">
        <v>72</v>
      </c>
      <c r="AY207" s="191" t="s">
        <v>200</v>
      </c>
    </row>
    <row r="208" s="12" customFormat="1">
      <c r="B208" s="189"/>
      <c r="D208" s="190" t="s">
        <v>208</v>
      </c>
      <c r="E208" s="191" t="s">
        <v>3</v>
      </c>
      <c r="F208" s="192" t="s">
        <v>404</v>
      </c>
      <c r="H208" s="193">
        <v>0.66000000000000003</v>
      </c>
      <c r="I208" s="194"/>
      <c r="L208" s="189"/>
      <c r="M208" s="195"/>
      <c r="N208" s="196"/>
      <c r="O208" s="196"/>
      <c r="P208" s="196"/>
      <c r="Q208" s="196"/>
      <c r="R208" s="196"/>
      <c r="S208" s="196"/>
      <c r="T208" s="197"/>
      <c r="AT208" s="191" t="s">
        <v>208</v>
      </c>
      <c r="AU208" s="191" t="s">
        <v>82</v>
      </c>
      <c r="AV208" s="12" t="s">
        <v>82</v>
      </c>
      <c r="AW208" s="12" t="s">
        <v>33</v>
      </c>
      <c r="AX208" s="12" t="s">
        <v>72</v>
      </c>
      <c r="AY208" s="191" t="s">
        <v>200</v>
      </c>
    </row>
    <row r="209" s="12" customFormat="1">
      <c r="B209" s="189"/>
      <c r="D209" s="190" t="s">
        <v>208</v>
      </c>
      <c r="E209" s="191" t="s">
        <v>3</v>
      </c>
      <c r="F209" s="192" t="s">
        <v>405</v>
      </c>
      <c r="H209" s="193">
        <v>-0.069000000000000006</v>
      </c>
      <c r="I209" s="194"/>
      <c r="L209" s="189"/>
      <c r="M209" s="195"/>
      <c r="N209" s="196"/>
      <c r="O209" s="196"/>
      <c r="P209" s="196"/>
      <c r="Q209" s="196"/>
      <c r="R209" s="196"/>
      <c r="S209" s="196"/>
      <c r="T209" s="197"/>
      <c r="AT209" s="191" t="s">
        <v>208</v>
      </c>
      <c r="AU209" s="191" t="s">
        <v>82</v>
      </c>
      <c r="AV209" s="12" t="s">
        <v>82</v>
      </c>
      <c r="AW209" s="12" t="s">
        <v>33</v>
      </c>
      <c r="AX209" s="12" t="s">
        <v>72</v>
      </c>
      <c r="AY209" s="191" t="s">
        <v>200</v>
      </c>
    </row>
    <row r="210" s="14" customFormat="1">
      <c r="B210" s="205"/>
      <c r="D210" s="190" t="s">
        <v>208</v>
      </c>
      <c r="E210" s="206" t="s">
        <v>133</v>
      </c>
      <c r="F210" s="207" t="s">
        <v>215</v>
      </c>
      <c r="H210" s="208">
        <v>1240.472</v>
      </c>
      <c r="I210" s="209"/>
      <c r="L210" s="205"/>
      <c r="M210" s="210"/>
      <c r="N210" s="211"/>
      <c r="O210" s="211"/>
      <c r="P210" s="211"/>
      <c r="Q210" s="211"/>
      <c r="R210" s="211"/>
      <c r="S210" s="211"/>
      <c r="T210" s="212"/>
      <c r="AT210" s="206" t="s">
        <v>208</v>
      </c>
      <c r="AU210" s="206" t="s">
        <v>82</v>
      </c>
      <c r="AV210" s="14" t="s">
        <v>206</v>
      </c>
      <c r="AW210" s="14" t="s">
        <v>33</v>
      </c>
      <c r="AX210" s="14" t="s">
        <v>80</v>
      </c>
      <c r="AY210" s="206" t="s">
        <v>200</v>
      </c>
    </row>
    <row r="211" s="1" customFormat="1" ht="16.5" customHeight="1">
      <c r="B211" s="176"/>
      <c r="C211" s="213" t="s">
        <v>406</v>
      </c>
      <c r="D211" s="213" t="s">
        <v>407</v>
      </c>
      <c r="E211" s="214" t="s">
        <v>408</v>
      </c>
      <c r="F211" s="215" t="s">
        <v>409</v>
      </c>
      <c r="G211" s="216" t="s">
        <v>384</v>
      </c>
      <c r="H211" s="217">
        <v>2232.8499999999999</v>
      </c>
      <c r="I211" s="218"/>
      <c r="J211" s="219">
        <f>ROUND(I211*H211,2)</f>
        <v>0</v>
      </c>
      <c r="K211" s="215" t="s">
        <v>205</v>
      </c>
      <c r="L211" s="220"/>
      <c r="M211" s="221" t="s">
        <v>3</v>
      </c>
      <c r="N211" s="222" t="s">
        <v>43</v>
      </c>
      <c r="O211" s="67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AR211" s="19" t="s">
        <v>145</v>
      </c>
      <c r="AT211" s="19" t="s">
        <v>407</v>
      </c>
      <c r="AU211" s="19" t="s">
        <v>82</v>
      </c>
      <c r="AY211" s="19" t="s">
        <v>200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9" t="s">
        <v>80</v>
      </c>
      <c r="BK211" s="188">
        <f>ROUND(I211*H211,2)</f>
        <v>0</v>
      </c>
      <c r="BL211" s="19" t="s">
        <v>206</v>
      </c>
      <c r="BM211" s="19" t="s">
        <v>410</v>
      </c>
    </row>
    <row r="212" s="12" customFormat="1">
      <c r="B212" s="189"/>
      <c r="D212" s="190" t="s">
        <v>208</v>
      </c>
      <c r="F212" s="192" t="s">
        <v>411</v>
      </c>
      <c r="H212" s="193">
        <v>2232.8499999999999</v>
      </c>
      <c r="I212" s="194"/>
      <c r="L212" s="189"/>
      <c r="M212" s="195"/>
      <c r="N212" s="196"/>
      <c r="O212" s="196"/>
      <c r="P212" s="196"/>
      <c r="Q212" s="196"/>
      <c r="R212" s="196"/>
      <c r="S212" s="196"/>
      <c r="T212" s="197"/>
      <c r="AT212" s="191" t="s">
        <v>208</v>
      </c>
      <c r="AU212" s="191" t="s">
        <v>82</v>
      </c>
      <c r="AV212" s="12" t="s">
        <v>82</v>
      </c>
      <c r="AW212" s="12" t="s">
        <v>4</v>
      </c>
      <c r="AX212" s="12" t="s">
        <v>80</v>
      </c>
      <c r="AY212" s="191" t="s">
        <v>200</v>
      </c>
    </row>
    <row r="213" s="1" customFormat="1" ht="22.5" customHeight="1">
      <c r="B213" s="176"/>
      <c r="C213" s="177" t="s">
        <v>412</v>
      </c>
      <c r="D213" s="177" t="s">
        <v>202</v>
      </c>
      <c r="E213" s="178" t="s">
        <v>413</v>
      </c>
      <c r="F213" s="179" t="s">
        <v>414</v>
      </c>
      <c r="G213" s="180" t="s">
        <v>148</v>
      </c>
      <c r="H213" s="181">
        <v>96.799999999999997</v>
      </c>
      <c r="I213" s="182"/>
      <c r="J213" s="183">
        <f>ROUND(I213*H213,2)</f>
        <v>0</v>
      </c>
      <c r="K213" s="179" t="s">
        <v>205</v>
      </c>
      <c r="L213" s="37"/>
      <c r="M213" s="184" t="s">
        <v>3</v>
      </c>
      <c r="N213" s="185" t="s">
        <v>43</v>
      </c>
      <c r="O213" s="67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AR213" s="19" t="s">
        <v>206</v>
      </c>
      <c r="AT213" s="19" t="s">
        <v>202</v>
      </c>
      <c r="AU213" s="19" t="s">
        <v>82</v>
      </c>
      <c r="AY213" s="19" t="s">
        <v>200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9" t="s">
        <v>80</v>
      </c>
      <c r="BK213" s="188">
        <f>ROUND(I213*H213,2)</f>
        <v>0</v>
      </c>
      <c r="BL213" s="19" t="s">
        <v>206</v>
      </c>
      <c r="BM213" s="19" t="s">
        <v>415</v>
      </c>
    </row>
    <row r="214" s="1" customFormat="1" ht="22.5" customHeight="1">
      <c r="B214" s="176"/>
      <c r="C214" s="177" t="s">
        <v>416</v>
      </c>
      <c r="D214" s="177" t="s">
        <v>202</v>
      </c>
      <c r="E214" s="178" t="s">
        <v>417</v>
      </c>
      <c r="F214" s="179" t="s">
        <v>418</v>
      </c>
      <c r="G214" s="180" t="s">
        <v>148</v>
      </c>
      <c r="H214" s="181">
        <v>96.799999999999997</v>
      </c>
      <c r="I214" s="182"/>
      <c r="J214" s="183">
        <f>ROUND(I214*H214,2)</f>
        <v>0</v>
      </c>
      <c r="K214" s="179" t="s">
        <v>205</v>
      </c>
      <c r="L214" s="37"/>
      <c r="M214" s="184" t="s">
        <v>3</v>
      </c>
      <c r="N214" s="185" t="s">
        <v>43</v>
      </c>
      <c r="O214" s="67"/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AR214" s="19" t="s">
        <v>206</v>
      </c>
      <c r="AT214" s="19" t="s">
        <v>202</v>
      </c>
      <c r="AU214" s="19" t="s">
        <v>82</v>
      </c>
      <c r="AY214" s="19" t="s">
        <v>200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9" t="s">
        <v>80</v>
      </c>
      <c r="BK214" s="188">
        <f>ROUND(I214*H214,2)</f>
        <v>0</v>
      </c>
      <c r="BL214" s="19" t="s">
        <v>206</v>
      </c>
      <c r="BM214" s="19" t="s">
        <v>419</v>
      </c>
    </row>
    <row r="215" s="13" customFormat="1">
      <c r="B215" s="198"/>
      <c r="D215" s="190" t="s">
        <v>208</v>
      </c>
      <c r="E215" s="199" t="s">
        <v>3</v>
      </c>
      <c r="F215" s="200" t="s">
        <v>420</v>
      </c>
      <c r="H215" s="199" t="s">
        <v>3</v>
      </c>
      <c r="I215" s="201"/>
      <c r="L215" s="198"/>
      <c r="M215" s="202"/>
      <c r="N215" s="203"/>
      <c r="O215" s="203"/>
      <c r="P215" s="203"/>
      <c r="Q215" s="203"/>
      <c r="R215" s="203"/>
      <c r="S215" s="203"/>
      <c r="T215" s="204"/>
      <c r="AT215" s="199" t="s">
        <v>208</v>
      </c>
      <c r="AU215" s="199" t="s">
        <v>82</v>
      </c>
      <c r="AV215" s="13" t="s">
        <v>80</v>
      </c>
      <c r="AW215" s="13" t="s">
        <v>33</v>
      </c>
      <c r="AX215" s="13" t="s">
        <v>72</v>
      </c>
      <c r="AY215" s="199" t="s">
        <v>200</v>
      </c>
    </row>
    <row r="216" s="12" customFormat="1">
      <c r="B216" s="189"/>
      <c r="D216" s="190" t="s">
        <v>208</v>
      </c>
      <c r="E216" s="191" t="s">
        <v>3</v>
      </c>
      <c r="F216" s="192" t="s">
        <v>421</v>
      </c>
      <c r="H216" s="193">
        <v>96.799999999999997</v>
      </c>
      <c r="I216" s="194"/>
      <c r="L216" s="189"/>
      <c r="M216" s="195"/>
      <c r="N216" s="196"/>
      <c r="O216" s="196"/>
      <c r="P216" s="196"/>
      <c r="Q216" s="196"/>
      <c r="R216" s="196"/>
      <c r="S216" s="196"/>
      <c r="T216" s="197"/>
      <c r="AT216" s="191" t="s">
        <v>208</v>
      </c>
      <c r="AU216" s="191" t="s">
        <v>82</v>
      </c>
      <c r="AV216" s="12" t="s">
        <v>82</v>
      </c>
      <c r="AW216" s="12" t="s">
        <v>33</v>
      </c>
      <c r="AX216" s="12" t="s">
        <v>72</v>
      </c>
      <c r="AY216" s="191" t="s">
        <v>200</v>
      </c>
    </row>
    <row r="217" s="14" customFormat="1">
      <c r="B217" s="205"/>
      <c r="D217" s="190" t="s">
        <v>208</v>
      </c>
      <c r="E217" s="206" t="s">
        <v>150</v>
      </c>
      <c r="F217" s="207" t="s">
        <v>215</v>
      </c>
      <c r="H217" s="208">
        <v>96.799999999999997</v>
      </c>
      <c r="I217" s="209"/>
      <c r="L217" s="205"/>
      <c r="M217" s="210"/>
      <c r="N217" s="211"/>
      <c r="O217" s="211"/>
      <c r="P217" s="211"/>
      <c r="Q217" s="211"/>
      <c r="R217" s="211"/>
      <c r="S217" s="211"/>
      <c r="T217" s="212"/>
      <c r="AT217" s="206" t="s">
        <v>208</v>
      </c>
      <c r="AU217" s="206" t="s">
        <v>82</v>
      </c>
      <c r="AV217" s="14" t="s">
        <v>206</v>
      </c>
      <c r="AW217" s="14" t="s">
        <v>33</v>
      </c>
      <c r="AX217" s="14" t="s">
        <v>80</v>
      </c>
      <c r="AY217" s="206" t="s">
        <v>200</v>
      </c>
    </row>
    <row r="218" s="1" customFormat="1" ht="16.5" customHeight="1">
      <c r="B218" s="176"/>
      <c r="C218" s="213" t="s">
        <v>422</v>
      </c>
      <c r="D218" s="213" t="s">
        <v>407</v>
      </c>
      <c r="E218" s="214" t="s">
        <v>423</v>
      </c>
      <c r="F218" s="215" t="s">
        <v>424</v>
      </c>
      <c r="G218" s="216" t="s">
        <v>425</v>
      </c>
      <c r="H218" s="217">
        <v>1.452</v>
      </c>
      <c r="I218" s="218"/>
      <c r="J218" s="219">
        <f>ROUND(I218*H218,2)</f>
        <v>0</v>
      </c>
      <c r="K218" s="215" t="s">
        <v>205</v>
      </c>
      <c r="L218" s="220"/>
      <c r="M218" s="221" t="s">
        <v>3</v>
      </c>
      <c r="N218" s="222" t="s">
        <v>43</v>
      </c>
      <c r="O218" s="67"/>
      <c r="P218" s="186">
        <f>O218*H218</f>
        <v>0</v>
      </c>
      <c r="Q218" s="186">
        <v>0.001</v>
      </c>
      <c r="R218" s="186">
        <f>Q218*H218</f>
        <v>0.001452</v>
      </c>
      <c r="S218" s="186">
        <v>0</v>
      </c>
      <c r="T218" s="187">
        <f>S218*H218</f>
        <v>0</v>
      </c>
      <c r="AR218" s="19" t="s">
        <v>145</v>
      </c>
      <c r="AT218" s="19" t="s">
        <v>407</v>
      </c>
      <c r="AU218" s="19" t="s">
        <v>82</v>
      </c>
      <c r="AY218" s="19" t="s">
        <v>200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9" t="s">
        <v>80</v>
      </c>
      <c r="BK218" s="188">
        <f>ROUND(I218*H218,2)</f>
        <v>0</v>
      </c>
      <c r="BL218" s="19" t="s">
        <v>206</v>
      </c>
      <c r="BM218" s="19" t="s">
        <v>426</v>
      </c>
    </row>
    <row r="219" s="12" customFormat="1">
      <c r="B219" s="189"/>
      <c r="D219" s="190" t="s">
        <v>208</v>
      </c>
      <c r="F219" s="192" t="s">
        <v>427</v>
      </c>
      <c r="H219" s="193">
        <v>1.452</v>
      </c>
      <c r="I219" s="194"/>
      <c r="L219" s="189"/>
      <c r="M219" s="195"/>
      <c r="N219" s="196"/>
      <c r="O219" s="196"/>
      <c r="P219" s="196"/>
      <c r="Q219" s="196"/>
      <c r="R219" s="196"/>
      <c r="S219" s="196"/>
      <c r="T219" s="197"/>
      <c r="AT219" s="191" t="s">
        <v>208</v>
      </c>
      <c r="AU219" s="191" t="s">
        <v>82</v>
      </c>
      <c r="AV219" s="12" t="s">
        <v>82</v>
      </c>
      <c r="AW219" s="12" t="s">
        <v>4</v>
      </c>
      <c r="AX219" s="12" t="s">
        <v>80</v>
      </c>
      <c r="AY219" s="191" t="s">
        <v>200</v>
      </c>
    </row>
    <row r="220" s="1" customFormat="1" ht="16.5" customHeight="1">
      <c r="B220" s="176"/>
      <c r="C220" s="177" t="s">
        <v>428</v>
      </c>
      <c r="D220" s="177" t="s">
        <v>202</v>
      </c>
      <c r="E220" s="178" t="s">
        <v>429</v>
      </c>
      <c r="F220" s="179" t="s">
        <v>430</v>
      </c>
      <c r="G220" s="180" t="s">
        <v>148</v>
      </c>
      <c r="H220" s="181">
        <v>96.799999999999997</v>
      </c>
      <c r="I220" s="182"/>
      <c r="J220" s="183">
        <f>ROUND(I220*H220,2)</f>
        <v>0</v>
      </c>
      <c r="K220" s="179" t="s">
        <v>205</v>
      </c>
      <c r="L220" s="37"/>
      <c r="M220" s="184" t="s">
        <v>3</v>
      </c>
      <c r="N220" s="185" t="s">
        <v>43</v>
      </c>
      <c r="O220" s="67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AR220" s="19" t="s">
        <v>206</v>
      </c>
      <c r="AT220" s="19" t="s">
        <v>202</v>
      </c>
      <c r="AU220" s="19" t="s">
        <v>82</v>
      </c>
      <c r="AY220" s="19" t="s">
        <v>200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9" t="s">
        <v>80</v>
      </c>
      <c r="BK220" s="188">
        <f>ROUND(I220*H220,2)</f>
        <v>0</v>
      </c>
      <c r="BL220" s="19" t="s">
        <v>206</v>
      </c>
      <c r="BM220" s="19" t="s">
        <v>431</v>
      </c>
    </row>
    <row r="221" s="1" customFormat="1" ht="16.5" customHeight="1">
      <c r="B221" s="176"/>
      <c r="C221" s="177" t="s">
        <v>432</v>
      </c>
      <c r="D221" s="177" t="s">
        <v>202</v>
      </c>
      <c r="E221" s="178" t="s">
        <v>433</v>
      </c>
      <c r="F221" s="179" t="s">
        <v>434</v>
      </c>
      <c r="G221" s="180" t="s">
        <v>148</v>
      </c>
      <c r="H221" s="181">
        <v>96.799999999999997</v>
      </c>
      <c r="I221" s="182"/>
      <c r="J221" s="183">
        <f>ROUND(I221*H221,2)</f>
        <v>0</v>
      </c>
      <c r="K221" s="179" t="s">
        <v>205</v>
      </c>
      <c r="L221" s="37"/>
      <c r="M221" s="184" t="s">
        <v>3</v>
      </c>
      <c r="N221" s="185" t="s">
        <v>43</v>
      </c>
      <c r="O221" s="67"/>
      <c r="P221" s="186">
        <f>O221*H221</f>
        <v>0</v>
      </c>
      <c r="Q221" s="186">
        <v>0</v>
      </c>
      <c r="R221" s="186">
        <f>Q221*H221</f>
        <v>0</v>
      </c>
      <c r="S221" s="186">
        <v>0</v>
      </c>
      <c r="T221" s="187">
        <f>S221*H221</f>
        <v>0</v>
      </c>
      <c r="AR221" s="19" t="s">
        <v>206</v>
      </c>
      <c r="AT221" s="19" t="s">
        <v>202</v>
      </c>
      <c r="AU221" s="19" t="s">
        <v>82</v>
      </c>
      <c r="AY221" s="19" t="s">
        <v>200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9" t="s">
        <v>80</v>
      </c>
      <c r="BK221" s="188">
        <f>ROUND(I221*H221,2)</f>
        <v>0</v>
      </c>
      <c r="BL221" s="19" t="s">
        <v>206</v>
      </c>
      <c r="BM221" s="19" t="s">
        <v>435</v>
      </c>
    </row>
    <row r="222" s="11" customFormat="1" ht="22.8" customHeight="1">
      <c r="B222" s="163"/>
      <c r="D222" s="164" t="s">
        <v>71</v>
      </c>
      <c r="E222" s="174" t="s">
        <v>216</v>
      </c>
      <c r="F222" s="174" t="s">
        <v>436</v>
      </c>
      <c r="I222" s="166"/>
      <c r="J222" s="175">
        <f>BK222</f>
        <v>0</v>
      </c>
      <c r="L222" s="163"/>
      <c r="M222" s="168"/>
      <c r="N222" s="169"/>
      <c r="O222" s="169"/>
      <c r="P222" s="170">
        <f>SUM(P223:P230)</f>
        <v>0</v>
      </c>
      <c r="Q222" s="169"/>
      <c r="R222" s="170">
        <f>SUM(R223:R230)</f>
        <v>0</v>
      </c>
      <c r="S222" s="169"/>
      <c r="T222" s="171">
        <f>SUM(T223:T230)</f>
        <v>0</v>
      </c>
      <c r="AR222" s="164" t="s">
        <v>80</v>
      </c>
      <c r="AT222" s="172" t="s">
        <v>71</v>
      </c>
      <c r="AU222" s="172" t="s">
        <v>80</v>
      </c>
      <c r="AY222" s="164" t="s">
        <v>200</v>
      </c>
      <c r="BK222" s="173">
        <f>SUM(BK223:BK230)</f>
        <v>0</v>
      </c>
    </row>
    <row r="223" s="1" customFormat="1" ht="16.5" customHeight="1">
      <c r="B223" s="176"/>
      <c r="C223" s="177" t="s">
        <v>437</v>
      </c>
      <c r="D223" s="177" t="s">
        <v>202</v>
      </c>
      <c r="E223" s="178" t="s">
        <v>438</v>
      </c>
      <c r="F223" s="179" t="s">
        <v>439</v>
      </c>
      <c r="G223" s="180" t="s">
        <v>116</v>
      </c>
      <c r="H223" s="181">
        <v>2207.1999999999998</v>
      </c>
      <c r="I223" s="182"/>
      <c r="J223" s="183">
        <f>ROUND(I223*H223,2)</f>
        <v>0</v>
      </c>
      <c r="K223" s="179" t="s">
        <v>205</v>
      </c>
      <c r="L223" s="37"/>
      <c r="M223" s="184" t="s">
        <v>3</v>
      </c>
      <c r="N223" s="185" t="s">
        <v>43</v>
      </c>
      <c r="O223" s="67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AR223" s="19" t="s">
        <v>206</v>
      </c>
      <c r="AT223" s="19" t="s">
        <v>202</v>
      </c>
      <c r="AU223" s="19" t="s">
        <v>82</v>
      </c>
      <c r="AY223" s="19" t="s">
        <v>200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80</v>
      </c>
      <c r="BK223" s="188">
        <f>ROUND(I223*H223,2)</f>
        <v>0</v>
      </c>
      <c r="BL223" s="19" t="s">
        <v>206</v>
      </c>
      <c r="BM223" s="19" t="s">
        <v>440</v>
      </c>
    </row>
    <row r="224" s="12" customFormat="1">
      <c r="B224" s="189"/>
      <c r="D224" s="190" t="s">
        <v>208</v>
      </c>
      <c r="E224" s="191" t="s">
        <v>3</v>
      </c>
      <c r="F224" s="192" t="s">
        <v>137</v>
      </c>
      <c r="H224" s="193">
        <v>1750.2000000000001</v>
      </c>
      <c r="I224" s="194"/>
      <c r="L224" s="189"/>
      <c r="M224" s="195"/>
      <c r="N224" s="196"/>
      <c r="O224" s="196"/>
      <c r="P224" s="196"/>
      <c r="Q224" s="196"/>
      <c r="R224" s="196"/>
      <c r="S224" s="196"/>
      <c r="T224" s="197"/>
      <c r="AT224" s="191" t="s">
        <v>208</v>
      </c>
      <c r="AU224" s="191" t="s">
        <v>82</v>
      </c>
      <c r="AV224" s="12" t="s">
        <v>82</v>
      </c>
      <c r="AW224" s="12" t="s">
        <v>33</v>
      </c>
      <c r="AX224" s="12" t="s">
        <v>72</v>
      </c>
      <c r="AY224" s="191" t="s">
        <v>200</v>
      </c>
    </row>
    <row r="225" s="12" customFormat="1">
      <c r="B225" s="189"/>
      <c r="D225" s="190" t="s">
        <v>208</v>
      </c>
      <c r="E225" s="191" t="s">
        <v>3</v>
      </c>
      <c r="F225" s="192" t="s">
        <v>118</v>
      </c>
      <c r="H225" s="193">
        <v>301.5</v>
      </c>
      <c r="I225" s="194"/>
      <c r="L225" s="189"/>
      <c r="M225" s="195"/>
      <c r="N225" s="196"/>
      <c r="O225" s="196"/>
      <c r="P225" s="196"/>
      <c r="Q225" s="196"/>
      <c r="R225" s="196"/>
      <c r="S225" s="196"/>
      <c r="T225" s="197"/>
      <c r="AT225" s="191" t="s">
        <v>208</v>
      </c>
      <c r="AU225" s="191" t="s">
        <v>82</v>
      </c>
      <c r="AV225" s="12" t="s">
        <v>82</v>
      </c>
      <c r="AW225" s="12" t="s">
        <v>33</v>
      </c>
      <c r="AX225" s="12" t="s">
        <v>72</v>
      </c>
      <c r="AY225" s="191" t="s">
        <v>200</v>
      </c>
    </row>
    <row r="226" s="12" customFormat="1">
      <c r="B226" s="189"/>
      <c r="D226" s="190" t="s">
        <v>208</v>
      </c>
      <c r="E226" s="191" t="s">
        <v>3</v>
      </c>
      <c r="F226" s="192" t="s">
        <v>122</v>
      </c>
      <c r="H226" s="193">
        <v>126.5</v>
      </c>
      <c r="I226" s="194"/>
      <c r="L226" s="189"/>
      <c r="M226" s="195"/>
      <c r="N226" s="196"/>
      <c r="O226" s="196"/>
      <c r="P226" s="196"/>
      <c r="Q226" s="196"/>
      <c r="R226" s="196"/>
      <c r="S226" s="196"/>
      <c r="T226" s="197"/>
      <c r="AT226" s="191" t="s">
        <v>208</v>
      </c>
      <c r="AU226" s="191" t="s">
        <v>82</v>
      </c>
      <c r="AV226" s="12" t="s">
        <v>82</v>
      </c>
      <c r="AW226" s="12" t="s">
        <v>33</v>
      </c>
      <c r="AX226" s="12" t="s">
        <v>72</v>
      </c>
      <c r="AY226" s="191" t="s">
        <v>200</v>
      </c>
    </row>
    <row r="227" s="12" customFormat="1">
      <c r="B227" s="189"/>
      <c r="D227" s="190" t="s">
        <v>208</v>
      </c>
      <c r="E227" s="191" t="s">
        <v>3</v>
      </c>
      <c r="F227" s="192" t="s">
        <v>143</v>
      </c>
      <c r="H227" s="193">
        <v>8</v>
      </c>
      <c r="I227" s="194"/>
      <c r="L227" s="189"/>
      <c r="M227" s="195"/>
      <c r="N227" s="196"/>
      <c r="O227" s="196"/>
      <c r="P227" s="196"/>
      <c r="Q227" s="196"/>
      <c r="R227" s="196"/>
      <c r="S227" s="196"/>
      <c r="T227" s="197"/>
      <c r="AT227" s="191" t="s">
        <v>208</v>
      </c>
      <c r="AU227" s="191" t="s">
        <v>82</v>
      </c>
      <c r="AV227" s="12" t="s">
        <v>82</v>
      </c>
      <c r="AW227" s="12" t="s">
        <v>33</v>
      </c>
      <c r="AX227" s="12" t="s">
        <v>72</v>
      </c>
      <c r="AY227" s="191" t="s">
        <v>200</v>
      </c>
    </row>
    <row r="228" s="12" customFormat="1">
      <c r="B228" s="189"/>
      <c r="D228" s="190" t="s">
        <v>208</v>
      </c>
      <c r="E228" s="191" t="s">
        <v>3</v>
      </c>
      <c r="F228" s="192" t="s">
        <v>141</v>
      </c>
      <c r="H228" s="193">
        <v>21</v>
      </c>
      <c r="I228" s="194"/>
      <c r="L228" s="189"/>
      <c r="M228" s="195"/>
      <c r="N228" s="196"/>
      <c r="O228" s="196"/>
      <c r="P228" s="196"/>
      <c r="Q228" s="196"/>
      <c r="R228" s="196"/>
      <c r="S228" s="196"/>
      <c r="T228" s="197"/>
      <c r="AT228" s="191" t="s">
        <v>208</v>
      </c>
      <c r="AU228" s="191" t="s">
        <v>82</v>
      </c>
      <c r="AV228" s="12" t="s">
        <v>82</v>
      </c>
      <c r="AW228" s="12" t="s">
        <v>33</v>
      </c>
      <c r="AX228" s="12" t="s">
        <v>72</v>
      </c>
      <c r="AY228" s="191" t="s">
        <v>200</v>
      </c>
    </row>
    <row r="229" s="14" customFormat="1">
      <c r="B229" s="205"/>
      <c r="D229" s="190" t="s">
        <v>208</v>
      </c>
      <c r="E229" s="206" t="s">
        <v>3</v>
      </c>
      <c r="F229" s="207" t="s">
        <v>215</v>
      </c>
      <c r="H229" s="208">
        <v>2207.1999999999998</v>
      </c>
      <c r="I229" s="209"/>
      <c r="L229" s="205"/>
      <c r="M229" s="210"/>
      <c r="N229" s="211"/>
      <c r="O229" s="211"/>
      <c r="P229" s="211"/>
      <c r="Q229" s="211"/>
      <c r="R229" s="211"/>
      <c r="S229" s="211"/>
      <c r="T229" s="212"/>
      <c r="AT229" s="206" t="s">
        <v>208</v>
      </c>
      <c r="AU229" s="206" t="s">
        <v>82</v>
      </c>
      <c r="AV229" s="14" t="s">
        <v>206</v>
      </c>
      <c r="AW229" s="14" t="s">
        <v>33</v>
      </c>
      <c r="AX229" s="14" t="s">
        <v>80</v>
      </c>
      <c r="AY229" s="206" t="s">
        <v>200</v>
      </c>
    </row>
    <row r="230" s="1" customFormat="1" ht="16.5" customHeight="1">
      <c r="B230" s="176"/>
      <c r="C230" s="177" t="s">
        <v>441</v>
      </c>
      <c r="D230" s="177" t="s">
        <v>202</v>
      </c>
      <c r="E230" s="178" t="s">
        <v>442</v>
      </c>
      <c r="F230" s="179" t="s">
        <v>443</v>
      </c>
      <c r="G230" s="180" t="s">
        <v>116</v>
      </c>
      <c r="H230" s="181">
        <v>2207.1999999999998</v>
      </c>
      <c r="I230" s="182"/>
      <c r="J230" s="183">
        <f>ROUND(I230*H230,2)</f>
        <v>0</v>
      </c>
      <c r="K230" s="179" t="s">
        <v>205</v>
      </c>
      <c r="L230" s="37"/>
      <c r="M230" s="184" t="s">
        <v>3</v>
      </c>
      <c r="N230" s="185" t="s">
        <v>43</v>
      </c>
      <c r="O230" s="67"/>
      <c r="P230" s="186">
        <f>O230*H230</f>
        <v>0</v>
      </c>
      <c r="Q230" s="186">
        <v>0</v>
      </c>
      <c r="R230" s="186">
        <f>Q230*H230</f>
        <v>0</v>
      </c>
      <c r="S230" s="186">
        <v>0</v>
      </c>
      <c r="T230" s="187">
        <f>S230*H230</f>
        <v>0</v>
      </c>
      <c r="AR230" s="19" t="s">
        <v>206</v>
      </c>
      <c r="AT230" s="19" t="s">
        <v>202</v>
      </c>
      <c r="AU230" s="19" t="s">
        <v>82</v>
      </c>
      <c r="AY230" s="19" t="s">
        <v>200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9" t="s">
        <v>80</v>
      </c>
      <c r="BK230" s="188">
        <f>ROUND(I230*H230,2)</f>
        <v>0</v>
      </c>
      <c r="BL230" s="19" t="s">
        <v>206</v>
      </c>
      <c r="BM230" s="19" t="s">
        <v>444</v>
      </c>
    </row>
    <row r="231" s="11" customFormat="1" ht="22.8" customHeight="1">
      <c r="B231" s="163"/>
      <c r="D231" s="164" t="s">
        <v>71</v>
      </c>
      <c r="E231" s="174" t="s">
        <v>206</v>
      </c>
      <c r="F231" s="174" t="s">
        <v>445</v>
      </c>
      <c r="I231" s="166"/>
      <c r="J231" s="175">
        <f>BK231</f>
        <v>0</v>
      </c>
      <c r="L231" s="163"/>
      <c r="M231" s="168"/>
      <c r="N231" s="169"/>
      <c r="O231" s="169"/>
      <c r="P231" s="170">
        <f>SUM(P232:P250)</f>
        <v>0</v>
      </c>
      <c r="Q231" s="169"/>
      <c r="R231" s="170">
        <f>SUM(R232:R250)</f>
        <v>6.8174000000000001</v>
      </c>
      <c r="S231" s="169"/>
      <c r="T231" s="171">
        <f>SUM(T232:T250)</f>
        <v>0</v>
      </c>
      <c r="AR231" s="164" t="s">
        <v>80</v>
      </c>
      <c r="AT231" s="172" t="s">
        <v>71</v>
      </c>
      <c r="AU231" s="172" t="s">
        <v>80</v>
      </c>
      <c r="AY231" s="164" t="s">
        <v>200</v>
      </c>
      <c r="BK231" s="173">
        <f>SUM(BK232:BK250)</f>
        <v>0</v>
      </c>
    </row>
    <row r="232" s="1" customFormat="1" ht="16.5" customHeight="1">
      <c r="B232" s="176"/>
      <c r="C232" s="177" t="s">
        <v>446</v>
      </c>
      <c r="D232" s="177" t="s">
        <v>202</v>
      </c>
      <c r="E232" s="178" t="s">
        <v>447</v>
      </c>
      <c r="F232" s="179" t="s">
        <v>448</v>
      </c>
      <c r="G232" s="180" t="s">
        <v>127</v>
      </c>
      <c r="H232" s="181">
        <v>63</v>
      </c>
      <c r="I232" s="182"/>
      <c r="J232" s="183">
        <f>ROUND(I232*H232,2)</f>
        <v>0</v>
      </c>
      <c r="K232" s="179" t="s">
        <v>205</v>
      </c>
      <c r="L232" s="37"/>
      <c r="M232" s="184" t="s">
        <v>3</v>
      </c>
      <c r="N232" s="185" t="s">
        <v>43</v>
      </c>
      <c r="O232" s="67"/>
      <c r="P232" s="186">
        <f>O232*H232</f>
        <v>0</v>
      </c>
      <c r="Q232" s="186">
        <v>0.0066</v>
      </c>
      <c r="R232" s="186">
        <f>Q232*H232</f>
        <v>0.4158</v>
      </c>
      <c r="S232" s="186">
        <v>0</v>
      </c>
      <c r="T232" s="187">
        <f>S232*H232</f>
        <v>0</v>
      </c>
      <c r="AR232" s="19" t="s">
        <v>206</v>
      </c>
      <c r="AT232" s="19" t="s">
        <v>202</v>
      </c>
      <c r="AU232" s="19" t="s">
        <v>82</v>
      </c>
      <c r="AY232" s="19" t="s">
        <v>200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9" t="s">
        <v>80</v>
      </c>
      <c r="BK232" s="188">
        <f>ROUND(I232*H232,2)</f>
        <v>0</v>
      </c>
      <c r="BL232" s="19" t="s">
        <v>206</v>
      </c>
      <c r="BM232" s="19" t="s">
        <v>449</v>
      </c>
    </row>
    <row r="233" s="1" customFormat="1" ht="16.5" customHeight="1">
      <c r="B233" s="176"/>
      <c r="C233" s="213" t="s">
        <v>450</v>
      </c>
      <c r="D233" s="213" t="s">
        <v>407</v>
      </c>
      <c r="E233" s="214" t="s">
        <v>451</v>
      </c>
      <c r="F233" s="215" t="s">
        <v>452</v>
      </c>
      <c r="G233" s="216" t="s">
        <v>127</v>
      </c>
      <c r="H233" s="217">
        <v>10</v>
      </c>
      <c r="I233" s="218"/>
      <c r="J233" s="219">
        <f>ROUND(I233*H233,2)</f>
        <v>0</v>
      </c>
      <c r="K233" s="215" t="s">
        <v>205</v>
      </c>
      <c r="L233" s="220"/>
      <c r="M233" s="221" t="s">
        <v>3</v>
      </c>
      <c r="N233" s="222" t="s">
        <v>43</v>
      </c>
      <c r="O233" s="67"/>
      <c r="P233" s="186">
        <f>O233*H233</f>
        <v>0</v>
      </c>
      <c r="Q233" s="186">
        <v>0.028000000000000001</v>
      </c>
      <c r="R233" s="186">
        <f>Q233*H233</f>
        <v>0.28000000000000003</v>
      </c>
      <c r="S233" s="186">
        <v>0</v>
      </c>
      <c r="T233" s="187">
        <f>S233*H233</f>
        <v>0</v>
      </c>
      <c r="AR233" s="19" t="s">
        <v>145</v>
      </c>
      <c r="AT233" s="19" t="s">
        <v>407</v>
      </c>
      <c r="AU233" s="19" t="s">
        <v>82</v>
      </c>
      <c r="AY233" s="19" t="s">
        <v>200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80</v>
      </c>
      <c r="BK233" s="188">
        <f>ROUND(I233*H233,2)</f>
        <v>0</v>
      </c>
      <c r="BL233" s="19" t="s">
        <v>206</v>
      </c>
      <c r="BM233" s="19" t="s">
        <v>453</v>
      </c>
    </row>
    <row r="234" s="12" customFormat="1">
      <c r="B234" s="189"/>
      <c r="D234" s="190" t="s">
        <v>208</v>
      </c>
      <c r="E234" s="191" t="s">
        <v>3</v>
      </c>
      <c r="F234" s="192" t="s">
        <v>454</v>
      </c>
      <c r="H234" s="193">
        <v>10</v>
      </c>
      <c r="I234" s="194"/>
      <c r="L234" s="189"/>
      <c r="M234" s="195"/>
      <c r="N234" s="196"/>
      <c r="O234" s="196"/>
      <c r="P234" s="196"/>
      <c r="Q234" s="196"/>
      <c r="R234" s="196"/>
      <c r="S234" s="196"/>
      <c r="T234" s="197"/>
      <c r="AT234" s="191" t="s">
        <v>208</v>
      </c>
      <c r="AU234" s="191" t="s">
        <v>82</v>
      </c>
      <c r="AV234" s="12" t="s">
        <v>82</v>
      </c>
      <c r="AW234" s="12" t="s">
        <v>33</v>
      </c>
      <c r="AX234" s="12" t="s">
        <v>80</v>
      </c>
      <c r="AY234" s="191" t="s">
        <v>200</v>
      </c>
    </row>
    <row r="235" s="1" customFormat="1" ht="16.5" customHeight="1">
      <c r="B235" s="176"/>
      <c r="C235" s="213" t="s">
        <v>455</v>
      </c>
      <c r="D235" s="213" t="s">
        <v>407</v>
      </c>
      <c r="E235" s="214" t="s">
        <v>456</v>
      </c>
      <c r="F235" s="215" t="s">
        <v>457</v>
      </c>
      <c r="G235" s="216" t="s">
        <v>127</v>
      </c>
      <c r="H235" s="217">
        <v>13</v>
      </c>
      <c r="I235" s="218"/>
      <c r="J235" s="219">
        <f>ROUND(I235*H235,2)</f>
        <v>0</v>
      </c>
      <c r="K235" s="215" t="s">
        <v>205</v>
      </c>
      <c r="L235" s="220"/>
      <c r="M235" s="221" t="s">
        <v>3</v>
      </c>
      <c r="N235" s="222" t="s">
        <v>43</v>
      </c>
      <c r="O235" s="67"/>
      <c r="P235" s="186">
        <f>O235*H235</f>
        <v>0</v>
      </c>
      <c r="Q235" s="186">
        <v>0.040000000000000001</v>
      </c>
      <c r="R235" s="186">
        <f>Q235*H235</f>
        <v>0.52000000000000002</v>
      </c>
      <c r="S235" s="186">
        <v>0</v>
      </c>
      <c r="T235" s="187">
        <f>S235*H235</f>
        <v>0</v>
      </c>
      <c r="AR235" s="19" t="s">
        <v>145</v>
      </c>
      <c r="AT235" s="19" t="s">
        <v>407</v>
      </c>
      <c r="AU235" s="19" t="s">
        <v>82</v>
      </c>
      <c r="AY235" s="19" t="s">
        <v>200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9" t="s">
        <v>80</v>
      </c>
      <c r="BK235" s="188">
        <f>ROUND(I235*H235,2)</f>
        <v>0</v>
      </c>
      <c r="BL235" s="19" t="s">
        <v>206</v>
      </c>
      <c r="BM235" s="19" t="s">
        <v>458</v>
      </c>
    </row>
    <row r="236" s="12" customFormat="1">
      <c r="B236" s="189"/>
      <c r="D236" s="190" t="s">
        <v>208</v>
      </c>
      <c r="E236" s="191" t="s">
        <v>3</v>
      </c>
      <c r="F236" s="192" t="s">
        <v>459</v>
      </c>
      <c r="H236" s="193">
        <v>13</v>
      </c>
      <c r="I236" s="194"/>
      <c r="L236" s="189"/>
      <c r="M236" s="195"/>
      <c r="N236" s="196"/>
      <c r="O236" s="196"/>
      <c r="P236" s="196"/>
      <c r="Q236" s="196"/>
      <c r="R236" s="196"/>
      <c r="S236" s="196"/>
      <c r="T236" s="197"/>
      <c r="AT236" s="191" t="s">
        <v>208</v>
      </c>
      <c r="AU236" s="191" t="s">
        <v>82</v>
      </c>
      <c r="AV236" s="12" t="s">
        <v>82</v>
      </c>
      <c r="AW236" s="12" t="s">
        <v>33</v>
      </c>
      <c r="AX236" s="12" t="s">
        <v>80</v>
      </c>
      <c r="AY236" s="191" t="s">
        <v>200</v>
      </c>
    </row>
    <row r="237" s="1" customFormat="1" ht="16.5" customHeight="1">
      <c r="B237" s="176"/>
      <c r="C237" s="213" t="s">
        <v>460</v>
      </c>
      <c r="D237" s="213" t="s">
        <v>407</v>
      </c>
      <c r="E237" s="214" t="s">
        <v>461</v>
      </c>
      <c r="F237" s="215" t="s">
        <v>462</v>
      </c>
      <c r="G237" s="216" t="s">
        <v>127</v>
      </c>
      <c r="H237" s="217">
        <v>16</v>
      </c>
      <c r="I237" s="218"/>
      <c r="J237" s="219">
        <f>ROUND(I237*H237,2)</f>
        <v>0</v>
      </c>
      <c r="K237" s="215" t="s">
        <v>205</v>
      </c>
      <c r="L237" s="220"/>
      <c r="M237" s="221" t="s">
        <v>3</v>
      </c>
      <c r="N237" s="222" t="s">
        <v>43</v>
      </c>
      <c r="O237" s="67"/>
      <c r="P237" s="186">
        <f>O237*H237</f>
        <v>0</v>
      </c>
      <c r="Q237" s="186">
        <v>0.050999999999999997</v>
      </c>
      <c r="R237" s="186">
        <f>Q237*H237</f>
        <v>0.81599999999999995</v>
      </c>
      <c r="S237" s="186">
        <v>0</v>
      </c>
      <c r="T237" s="187">
        <f>S237*H237</f>
        <v>0</v>
      </c>
      <c r="AR237" s="19" t="s">
        <v>145</v>
      </c>
      <c r="AT237" s="19" t="s">
        <v>407</v>
      </c>
      <c r="AU237" s="19" t="s">
        <v>82</v>
      </c>
      <c r="AY237" s="19" t="s">
        <v>200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9" t="s">
        <v>80</v>
      </c>
      <c r="BK237" s="188">
        <f>ROUND(I237*H237,2)</f>
        <v>0</v>
      </c>
      <c r="BL237" s="19" t="s">
        <v>206</v>
      </c>
      <c r="BM237" s="19" t="s">
        <v>463</v>
      </c>
    </row>
    <row r="238" s="12" customFormat="1">
      <c r="B238" s="189"/>
      <c r="D238" s="190" t="s">
        <v>208</v>
      </c>
      <c r="E238" s="191" t="s">
        <v>3</v>
      </c>
      <c r="F238" s="192" t="s">
        <v>464</v>
      </c>
      <c r="H238" s="193">
        <v>16</v>
      </c>
      <c r="I238" s="194"/>
      <c r="L238" s="189"/>
      <c r="M238" s="195"/>
      <c r="N238" s="196"/>
      <c r="O238" s="196"/>
      <c r="P238" s="196"/>
      <c r="Q238" s="196"/>
      <c r="R238" s="196"/>
      <c r="S238" s="196"/>
      <c r="T238" s="197"/>
      <c r="AT238" s="191" t="s">
        <v>208</v>
      </c>
      <c r="AU238" s="191" t="s">
        <v>82</v>
      </c>
      <c r="AV238" s="12" t="s">
        <v>82</v>
      </c>
      <c r="AW238" s="12" t="s">
        <v>33</v>
      </c>
      <c r="AX238" s="12" t="s">
        <v>80</v>
      </c>
      <c r="AY238" s="191" t="s">
        <v>200</v>
      </c>
    </row>
    <row r="239" s="1" customFormat="1" ht="16.5" customHeight="1">
      <c r="B239" s="176"/>
      <c r="C239" s="213" t="s">
        <v>465</v>
      </c>
      <c r="D239" s="213" t="s">
        <v>407</v>
      </c>
      <c r="E239" s="214" t="s">
        <v>466</v>
      </c>
      <c r="F239" s="215" t="s">
        <v>467</v>
      </c>
      <c r="G239" s="216" t="s">
        <v>127</v>
      </c>
      <c r="H239" s="217">
        <v>24</v>
      </c>
      <c r="I239" s="218"/>
      <c r="J239" s="219">
        <f>ROUND(I239*H239,2)</f>
        <v>0</v>
      </c>
      <c r="K239" s="215" t="s">
        <v>205</v>
      </c>
      <c r="L239" s="220"/>
      <c r="M239" s="221" t="s">
        <v>3</v>
      </c>
      <c r="N239" s="222" t="s">
        <v>43</v>
      </c>
      <c r="O239" s="67"/>
      <c r="P239" s="186">
        <f>O239*H239</f>
        <v>0</v>
      </c>
      <c r="Q239" s="186">
        <v>0.068000000000000005</v>
      </c>
      <c r="R239" s="186">
        <f>Q239*H239</f>
        <v>1.6320000000000001</v>
      </c>
      <c r="S239" s="186">
        <v>0</v>
      </c>
      <c r="T239" s="187">
        <f>S239*H239</f>
        <v>0</v>
      </c>
      <c r="AR239" s="19" t="s">
        <v>145</v>
      </c>
      <c r="AT239" s="19" t="s">
        <v>407</v>
      </c>
      <c r="AU239" s="19" t="s">
        <v>82</v>
      </c>
      <c r="AY239" s="19" t="s">
        <v>200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9" t="s">
        <v>80</v>
      </c>
      <c r="BK239" s="188">
        <f>ROUND(I239*H239,2)</f>
        <v>0</v>
      </c>
      <c r="BL239" s="19" t="s">
        <v>206</v>
      </c>
      <c r="BM239" s="19" t="s">
        <v>468</v>
      </c>
    </row>
    <row r="240" s="12" customFormat="1">
      <c r="B240" s="189"/>
      <c r="D240" s="190" t="s">
        <v>208</v>
      </c>
      <c r="E240" s="191" t="s">
        <v>3</v>
      </c>
      <c r="F240" s="192" t="s">
        <v>469</v>
      </c>
      <c r="H240" s="193">
        <v>24</v>
      </c>
      <c r="I240" s="194"/>
      <c r="L240" s="189"/>
      <c r="M240" s="195"/>
      <c r="N240" s="196"/>
      <c r="O240" s="196"/>
      <c r="P240" s="196"/>
      <c r="Q240" s="196"/>
      <c r="R240" s="196"/>
      <c r="S240" s="196"/>
      <c r="T240" s="197"/>
      <c r="AT240" s="191" t="s">
        <v>208</v>
      </c>
      <c r="AU240" s="191" t="s">
        <v>82</v>
      </c>
      <c r="AV240" s="12" t="s">
        <v>82</v>
      </c>
      <c r="AW240" s="12" t="s">
        <v>33</v>
      </c>
      <c r="AX240" s="12" t="s">
        <v>80</v>
      </c>
      <c r="AY240" s="191" t="s">
        <v>200</v>
      </c>
    </row>
    <row r="241" s="1" customFormat="1" ht="16.5" customHeight="1">
      <c r="B241" s="176"/>
      <c r="C241" s="177" t="s">
        <v>470</v>
      </c>
      <c r="D241" s="177" t="s">
        <v>202</v>
      </c>
      <c r="E241" s="178" t="s">
        <v>471</v>
      </c>
      <c r="F241" s="179" t="s">
        <v>472</v>
      </c>
      <c r="G241" s="180" t="s">
        <v>127</v>
      </c>
      <c r="H241" s="181">
        <v>36</v>
      </c>
      <c r="I241" s="182"/>
      <c r="J241" s="183">
        <f>ROUND(I241*H241,2)</f>
        <v>0</v>
      </c>
      <c r="K241" s="179" t="s">
        <v>205</v>
      </c>
      <c r="L241" s="37"/>
      <c r="M241" s="184" t="s">
        <v>3</v>
      </c>
      <c r="N241" s="185" t="s">
        <v>43</v>
      </c>
      <c r="O241" s="67"/>
      <c r="P241" s="186">
        <f>O241*H241</f>
        <v>0</v>
      </c>
      <c r="Q241" s="186">
        <v>0.0066</v>
      </c>
      <c r="R241" s="186">
        <f>Q241*H241</f>
        <v>0.23760000000000001</v>
      </c>
      <c r="S241" s="186">
        <v>0</v>
      </c>
      <c r="T241" s="187">
        <f>S241*H241</f>
        <v>0</v>
      </c>
      <c r="AR241" s="19" t="s">
        <v>206</v>
      </c>
      <c r="AT241" s="19" t="s">
        <v>202</v>
      </c>
      <c r="AU241" s="19" t="s">
        <v>82</v>
      </c>
      <c r="AY241" s="19" t="s">
        <v>200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9" t="s">
        <v>80</v>
      </c>
      <c r="BK241" s="188">
        <f>ROUND(I241*H241,2)</f>
        <v>0</v>
      </c>
      <c r="BL241" s="19" t="s">
        <v>206</v>
      </c>
      <c r="BM241" s="19" t="s">
        <v>473</v>
      </c>
    </row>
    <row r="242" s="12" customFormat="1">
      <c r="B242" s="189"/>
      <c r="D242" s="190" t="s">
        <v>208</v>
      </c>
      <c r="E242" s="191" t="s">
        <v>3</v>
      </c>
      <c r="F242" s="192" t="s">
        <v>474</v>
      </c>
      <c r="H242" s="193">
        <v>36</v>
      </c>
      <c r="I242" s="194"/>
      <c r="L242" s="189"/>
      <c r="M242" s="195"/>
      <c r="N242" s="196"/>
      <c r="O242" s="196"/>
      <c r="P242" s="196"/>
      <c r="Q242" s="196"/>
      <c r="R242" s="196"/>
      <c r="S242" s="196"/>
      <c r="T242" s="197"/>
      <c r="AT242" s="191" t="s">
        <v>208</v>
      </c>
      <c r="AU242" s="191" t="s">
        <v>82</v>
      </c>
      <c r="AV242" s="12" t="s">
        <v>82</v>
      </c>
      <c r="AW242" s="12" t="s">
        <v>33</v>
      </c>
      <c r="AX242" s="12" t="s">
        <v>80</v>
      </c>
      <c r="AY242" s="191" t="s">
        <v>200</v>
      </c>
    </row>
    <row r="243" s="1" customFormat="1" ht="16.5" customHeight="1">
      <c r="B243" s="176"/>
      <c r="C243" s="213" t="s">
        <v>475</v>
      </c>
      <c r="D243" s="213" t="s">
        <v>407</v>
      </c>
      <c r="E243" s="214" t="s">
        <v>476</v>
      </c>
      <c r="F243" s="215" t="s">
        <v>477</v>
      </c>
      <c r="G243" s="216" t="s">
        <v>127</v>
      </c>
      <c r="H243" s="217">
        <v>36</v>
      </c>
      <c r="I243" s="218"/>
      <c r="J243" s="219">
        <f>ROUND(I243*H243,2)</f>
        <v>0</v>
      </c>
      <c r="K243" s="215" t="s">
        <v>205</v>
      </c>
      <c r="L243" s="220"/>
      <c r="M243" s="221" t="s">
        <v>3</v>
      </c>
      <c r="N243" s="222" t="s">
        <v>43</v>
      </c>
      <c r="O243" s="67"/>
      <c r="P243" s="186">
        <f>O243*H243</f>
        <v>0</v>
      </c>
      <c r="Q243" s="186">
        <v>0.081000000000000003</v>
      </c>
      <c r="R243" s="186">
        <f>Q243*H243</f>
        <v>2.9159999999999999</v>
      </c>
      <c r="S243" s="186">
        <v>0</v>
      </c>
      <c r="T243" s="187">
        <f>S243*H243</f>
        <v>0</v>
      </c>
      <c r="AR243" s="19" t="s">
        <v>145</v>
      </c>
      <c r="AT243" s="19" t="s">
        <v>407</v>
      </c>
      <c r="AU243" s="19" t="s">
        <v>82</v>
      </c>
      <c r="AY243" s="19" t="s">
        <v>200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80</v>
      </c>
      <c r="BK243" s="188">
        <f>ROUND(I243*H243,2)</f>
        <v>0</v>
      </c>
      <c r="BL243" s="19" t="s">
        <v>206</v>
      </c>
      <c r="BM243" s="19" t="s">
        <v>478</v>
      </c>
    </row>
    <row r="244" s="1" customFormat="1" ht="22.5" customHeight="1">
      <c r="B244" s="176"/>
      <c r="C244" s="177" t="s">
        <v>479</v>
      </c>
      <c r="D244" s="177" t="s">
        <v>202</v>
      </c>
      <c r="E244" s="178" t="s">
        <v>480</v>
      </c>
      <c r="F244" s="179" t="s">
        <v>481</v>
      </c>
      <c r="G244" s="180" t="s">
        <v>131</v>
      </c>
      <c r="H244" s="181">
        <v>371.13600000000002</v>
      </c>
      <c r="I244" s="182"/>
      <c r="J244" s="183">
        <f>ROUND(I244*H244,2)</f>
        <v>0</v>
      </c>
      <c r="K244" s="179" t="s">
        <v>205</v>
      </c>
      <c r="L244" s="37"/>
      <c r="M244" s="184" t="s">
        <v>3</v>
      </c>
      <c r="N244" s="185" t="s">
        <v>43</v>
      </c>
      <c r="O244" s="67"/>
      <c r="P244" s="186">
        <f>O244*H244</f>
        <v>0</v>
      </c>
      <c r="Q244" s="186">
        <v>0</v>
      </c>
      <c r="R244" s="186">
        <f>Q244*H244</f>
        <v>0</v>
      </c>
      <c r="S244" s="186">
        <v>0</v>
      </c>
      <c r="T244" s="187">
        <f>S244*H244</f>
        <v>0</v>
      </c>
      <c r="AR244" s="19" t="s">
        <v>206</v>
      </c>
      <c r="AT244" s="19" t="s">
        <v>202</v>
      </c>
      <c r="AU244" s="19" t="s">
        <v>82</v>
      </c>
      <c r="AY244" s="19" t="s">
        <v>200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9" t="s">
        <v>80</v>
      </c>
      <c r="BK244" s="188">
        <f>ROUND(I244*H244,2)</f>
        <v>0</v>
      </c>
      <c r="BL244" s="19" t="s">
        <v>206</v>
      </c>
      <c r="BM244" s="19" t="s">
        <v>482</v>
      </c>
    </row>
    <row r="245" s="12" customFormat="1">
      <c r="B245" s="189"/>
      <c r="D245" s="190" t="s">
        <v>208</v>
      </c>
      <c r="E245" s="191" t="s">
        <v>3</v>
      </c>
      <c r="F245" s="192" t="s">
        <v>483</v>
      </c>
      <c r="H245" s="193">
        <v>1.3200000000000001</v>
      </c>
      <c r="I245" s="194"/>
      <c r="L245" s="189"/>
      <c r="M245" s="195"/>
      <c r="N245" s="196"/>
      <c r="O245" s="196"/>
      <c r="P245" s="196"/>
      <c r="Q245" s="196"/>
      <c r="R245" s="196"/>
      <c r="S245" s="196"/>
      <c r="T245" s="197"/>
      <c r="AT245" s="191" t="s">
        <v>208</v>
      </c>
      <c r="AU245" s="191" t="s">
        <v>82</v>
      </c>
      <c r="AV245" s="12" t="s">
        <v>82</v>
      </c>
      <c r="AW245" s="12" t="s">
        <v>33</v>
      </c>
      <c r="AX245" s="12" t="s">
        <v>72</v>
      </c>
      <c r="AY245" s="191" t="s">
        <v>200</v>
      </c>
    </row>
    <row r="246" s="12" customFormat="1">
      <c r="B246" s="189"/>
      <c r="D246" s="190" t="s">
        <v>208</v>
      </c>
      <c r="E246" s="191" t="s">
        <v>3</v>
      </c>
      <c r="F246" s="192" t="s">
        <v>484</v>
      </c>
      <c r="H246" s="193">
        <v>0.19800000000000001</v>
      </c>
      <c r="I246" s="194"/>
      <c r="L246" s="189"/>
      <c r="M246" s="195"/>
      <c r="N246" s="196"/>
      <c r="O246" s="196"/>
      <c r="P246" s="196"/>
      <c r="Q246" s="196"/>
      <c r="R246" s="196"/>
      <c r="S246" s="196"/>
      <c r="T246" s="197"/>
      <c r="AT246" s="191" t="s">
        <v>208</v>
      </c>
      <c r="AU246" s="191" t="s">
        <v>82</v>
      </c>
      <c r="AV246" s="12" t="s">
        <v>82</v>
      </c>
      <c r="AW246" s="12" t="s">
        <v>33</v>
      </c>
      <c r="AX246" s="12" t="s">
        <v>72</v>
      </c>
      <c r="AY246" s="191" t="s">
        <v>200</v>
      </c>
    </row>
    <row r="247" s="12" customFormat="1">
      <c r="B247" s="189"/>
      <c r="D247" s="190" t="s">
        <v>208</v>
      </c>
      <c r="E247" s="191" t="s">
        <v>3</v>
      </c>
      <c r="F247" s="192" t="s">
        <v>485</v>
      </c>
      <c r="H247" s="193">
        <v>288.78300000000002</v>
      </c>
      <c r="I247" s="194"/>
      <c r="L247" s="189"/>
      <c r="M247" s="195"/>
      <c r="N247" s="196"/>
      <c r="O247" s="196"/>
      <c r="P247" s="196"/>
      <c r="Q247" s="196"/>
      <c r="R247" s="196"/>
      <c r="S247" s="196"/>
      <c r="T247" s="197"/>
      <c r="AT247" s="191" t="s">
        <v>208</v>
      </c>
      <c r="AU247" s="191" t="s">
        <v>82</v>
      </c>
      <c r="AV247" s="12" t="s">
        <v>82</v>
      </c>
      <c r="AW247" s="12" t="s">
        <v>33</v>
      </c>
      <c r="AX247" s="12" t="s">
        <v>72</v>
      </c>
      <c r="AY247" s="191" t="s">
        <v>200</v>
      </c>
    </row>
    <row r="248" s="12" customFormat="1">
      <c r="B248" s="189"/>
      <c r="D248" s="190" t="s">
        <v>208</v>
      </c>
      <c r="E248" s="191" t="s">
        <v>3</v>
      </c>
      <c r="F248" s="192" t="s">
        <v>486</v>
      </c>
      <c r="H248" s="193">
        <v>54.270000000000003</v>
      </c>
      <c r="I248" s="194"/>
      <c r="L248" s="189"/>
      <c r="M248" s="195"/>
      <c r="N248" s="196"/>
      <c r="O248" s="196"/>
      <c r="P248" s="196"/>
      <c r="Q248" s="196"/>
      <c r="R248" s="196"/>
      <c r="S248" s="196"/>
      <c r="T248" s="197"/>
      <c r="AT248" s="191" t="s">
        <v>208</v>
      </c>
      <c r="AU248" s="191" t="s">
        <v>82</v>
      </c>
      <c r="AV248" s="12" t="s">
        <v>82</v>
      </c>
      <c r="AW248" s="12" t="s">
        <v>33</v>
      </c>
      <c r="AX248" s="12" t="s">
        <v>72</v>
      </c>
      <c r="AY248" s="191" t="s">
        <v>200</v>
      </c>
    </row>
    <row r="249" s="12" customFormat="1">
      <c r="B249" s="189"/>
      <c r="D249" s="190" t="s">
        <v>208</v>
      </c>
      <c r="E249" s="191" t="s">
        <v>3</v>
      </c>
      <c r="F249" s="192" t="s">
        <v>487</v>
      </c>
      <c r="H249" s="193">
        <v>26.565000000000001</v>
      </c>
      <c r="I249" s="194"/>
      <c r="L249" s="189"/>
      <c r="M249" s="195"/>
      <c r="N249" s="196"/>
      <c r="O249" s="196"/>
      <c r="P249" s="196"/>
      <c r="Q249" s="196"/>
      <c r="R249" s="196"/>
      <c r="S249" s="196"/>
      <c r="T249" s="197"/>
      <c r="AT249" s="191" t="s">
        <v>208</v>
      </c>
      <c r="AU249" s="191" t="s">
        <v>82</v>
      </c>
      <c r="AV249" s="12" t="s">
        <v>82</v>
      </c>
      <c r="AW249" s="12" t="s">
        <v>33</v>
      </c>
      <c r="AX249" s="12" t="s">
        <v>72</v>
      </c>
      <c r="AY249" s="191" t="s">
        <v>200</v>
      </c>
    </row>
    <row r="250" s="14" customFormat="1">
      <c r="B250" s="205"/>
      <c r="D250" s="190" t="s">
        <v>208</v>
      </c>
      <c r="E250" s="206" t="s">
        <v>129</v>
      </c>
      <c r="F250" s="207" t="s">
        <v>215</v>
      </c>
      <c r="H250" s="208">
        <v>371.13600000000002</v>
      </c>
      <c r="I250" s="209"/>
      <c r="L250" s="205"/>
      <c r="M250" s="210"/>
      <c r="N250" s="211"/>
      <c r="O250" s="211"/>
      <c r="P250" s="211"/>
      <c r="Q250" s="211"/>
      <c r="R250" s="211"/>
      <c r="S250" s="211"/>
      <c r="T250" s="212"/>
      <c r="AT250" s="206" t="s">
        <v>208</v>
      </c>
      <c r="AU250" s="206" t="s">
        <v>82</v>
      </c>
      <c r="AV250" s="14" t="s">
        <v>206</v>
      </c>
      <c r="AW250" s="14" t="s">
        <v>33</v>
      </c>
      <c r="AX250" s="14" t="s">
        <v>80</v>
      </c>
      <c r="AY250" s="206" t="s">
        <v>200</v>
      </c>
    </row>
    <row r="251" s="11" customFormat="1" ht="22.8" customHeight="1">
      <c r="B251" s="163"/>
      <c r="D251" s="164" t="s">
        <v>71</v>
      </c>
      <c r="E251" s="174" t="s">
        <v>227</v>
      </c>
      <c r="F251" s="174" t="s">
        <v>488</v>
      </c>
      <c r="I251" s="166"/>
      <c r="J251" s="175">
        <f>BK251</f>
        <v>0</v>
      </c>
      <c r="L251" s="163"/>
      <c r="M251" s="168"/>
      <c r="N251" s="169"/>
      <c r="O251" s="169"/>
      <c r="P251" s="170">
        <f>SUM(P252:P288)</f>
        <v>0</v>
      </c>
      <c r="Q251" s="169"/>
      <c r="R251" s="170">
        <f>SUM(R252:R288)</f>
        <v>1.332155</v>
      </c>
      <c r="S251" s="169"/>
      <c r="T251" s="171">
        <f>SUM(T252:T288)</f>
        <v>0</v>
      </c>
      <c r="AR251" s="164" t="s">
        <v>80</v>
      </c>
      <c r="AT251" s="172" t="s">
        <v>71</v>
      </c>
      <c r="AU251" s="172" t="s">
        <v>80</v>
      </c>
      <c r="AY251" s="164" t="s">
        <v>200</v>
      </c>
      <c r="BK251" s="173">
        <f>SUM(BK252:BK288)</f>
        <v>0</v>
      </c>
    </row>
    <row r="252" s="1" customFormat="1" ht="16.5" customHeight="1">
      <c r="B252" s="176"/>
      <c r="C252" s="177" t="s">
        <v>489</v>
      </c>
      <c r="D252" s="177" t="s">
        <v>202</v>
      </c>
      <c r="E252" s="178" t="s">
        <v>490</v>
      </c>
      <c r="F252" s="179" t="s">
        <v>491</v>
      </c>
      <c r="G252" s="180" t="s">
        <v>148</v>
      </c>
      <c r="H252" s="181">
        <v>5.5</v>
      </c>
      <c r="I252" s="182"/>
      <c r="J252" s="183">
        <f>ROUND(I252*H252,2)</f>
        <v>0</v>
      </c>
      <c r="K252" s="179" t="s">
        <v>205</v>
      </c>
      <c r="L252" s="37"/>
      <c r="M252" s="184" t="s">
        <v>3</v>
      </c>
      <c r="N252" s="185" t="s">
        <v>43</v>
      </c>
      <c r="O252" s="67"/>
      <c r="P252" s="186">
        <f>O252*H252</f>
        <v>0</v>
      </c>
      <c r="Q252" s="186">
        <v>0</v>
      </c>
      <c r="R252" s="186">
        <f>Q252*H252</f>
        <v>0</v>
      </c>
      <c r="S252" s="186">
        <v>0</v>
      </c>
      <c r="T252" s="187">
        <f>S252*H252</f>
        <v>0</v>
      </c>
      <c r="AR252" s="19" t="s">
        <v>206</v>
      </c>
      <c r="AT252" s="19" t="s">
        <v>202</v>
      </c>
      <c r="AU252" s="19" t="s">
        <v>82</v>
      </c>
      <c r="AY252" s="19" t="s">
        <v>200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9" t="s">
        <v>80</v>
      </c>
      <c r="BK252" s="188">
        <f>ROUND(I252*H252,2)</f>
        <v>0</v>
      </c>
      <c r="BL252" s="19" t="s">
        <v>206</v>
      </c>
      <c r="BM252" s="19" t="s">
        <v>492</v>
      </c>
    </row>
    <row r="253" s="12" customFormat="1">
      <c r="B253" s="189"/>
      <c r="D253" s="190" t="s">
        <v>208</v>
      </c>
      <c r="E253" s="191" t="s">
        <v>3</v>
      </c>
      <c r="F253" s="192" t="s">
        <v>209</v>
      </c>
      <c r="H253" s="193">
        <v>5.5</v>
      </c>
      <c r="I253" s="194"/>
      <c r="L253" s="189"/>
      <c r="M253" s="195"/>
      <c r="N253" s="196"/>
      <c r="O253" s="196"/>
      <c r="P253" s="196"/>
      <c r="Q253" s="196"/>
      <c r="R253" s="196"/>
      <c r="S253" s="196"/>
      <c r="T253" s="197"/>
      <c r="AT253" s="191" t="s">
        <v>208</v>
      </c>
      <c r="AU253" s="191" t="s">
        <v>82</v>
      </c>
      <c r="AV253" s="12" t="s">
        <v>82</v>
      </c>
      <c r="AW253" s="12" t="s">
        <v>33</v>
      </c>
      <c r="AX253" s="12" t="s">
        <v>80</v>
      </c>
      <c r="AY253" s="191" t="s">
        <v>200</v>
      </c>
    </row>
    <row r="254" s="1" customFormat="1" ht="16.5" customHeight="1">
      <c r="B254" s="176"/>
      <c r="C254" s="177" t="s">
        <v>493</v>
      </c>
      <c r="D254" s="177" t="s">
        <v>202</v>
      </c>
      <c r="E254" s="178" t="s">
        <v>494</v>
      </c>
      <c r="F254" s="179" t="s">
        <v>495</v>
      </c>
      <c r="G254" s="180" t="s">
        <v>148</v>
      </c>
      <c r="H254" s="181">
        <v>74.799999999999997</v>
      </c>
      <c r="I254" s="182"/>
      <c r="J254" s="183">
        <f>ROUND(I254*H254,2)</f>
        <v>0</v>
      </c>
      <c r="K254" s="179" t="s">
        <v>205</v>
      </c>
      <c r="L254" s="37"/>
      <c r="M254" s="184" t="s">
        <v>3</v>
      </c>
      <c r="N254" s="185" t="s">
        <v>43</v>
      </c>
      <c r="O254" s="67"/>
      <c r="P254" s="186">
        <f>O254*H254</f>
        <v>0</v>
      </c>
      <c r="Q254" s="186">
        <v>0</v>
      </c>
      <c r="R254" s="186">
        <f>Q254*H254</f>
        <v>0</v>
      </c>
      <c r="S254" s="186">
        <v>0</v>
      </c>
      <c r="T254" s="187">
        <f>S254*H254</f>
        <v>0</v>
      </c>
      <c r="AR254" s="19" t="s">
        <v>206</v>
      </c>
      <c r="AT254" s="19" t="s">
        <v>202</v>
      </c>
      <c r="AU254" s="19" t="s">
        <v>82</v>
      </c>
      <c r="AY254" s="19" t="s">
        <v>200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9" t="s">
        <v>80</v>
      </c>
      <c r="BK254" s="188">
        <f>ROUND(I254*H254,2)</f>
        <v>0</v>
      </c>
      <c r="BL254" s="19" t="s">
        <v>206</v>
      </c>
      <c r="BM254" s="19" t="s">
        <v>496</v>
      </c>
    </row>
    <row r="255" s="13" customFormat="1">
      <c r="B255" s="198"/>
      <c r="D255" s="190" t="s">
        <v>208</v>
      </c>
      <c r="E255" s="199" t="s">
        <v>3</v>
      </c>
      <c r="F255" s="200" t="s">
        <v>154</v>
      </c>
      <c r="H255" s="199" t="s">
        <v>3</v>
      </c>
      <c r="I255" s="201"/>
      <c r="L255" s="198"/>
      <c r="M255" s="202"/>
      <c r="N255" s="203"/>
      <c r="O255" s="203"/>
      <c r="P255" s="203"/>
      <c r="Q255" s="203"/>
      <c r="R255" s="203"/>
      <c r="S255" s="203"/>
      <c r="T255" s="204"/>
      <c r="AT255" s="199" t="s">
        <v>208</v>
      </c>
      <c r="AU255" s="199" t="s">
        <v>82</v>
      </c>
      <c r="AV255" s="13" t="s">
        <v>80</v>
      </c>
      <c r="AW255" s="13" t="s">
        <v>33</v>
      </c>
      <c r="AX255" s="13" t="s">
        <v>72</v>
      </c>
      <c r="AY255" s="199" t="s">
        <v>200</v>
      </c>
    </row>
    <row r="256" s="12" customFormat="1">
      <c r="B256" s="189"/>
      <c r="D256" s="190" t="s">
        <v>208</v>
      </c>
      <c r="E256" s="191" t="s">
        <v>3</v>
      </c>
      <c r="F256" s="192" t="s">
        <v>497</v>
      </c>
      <c r="H256" s="193">
        <v>74.799999999999997</v>
      </c>
      <c r="I256" s="194"/>
      <c r="L256" s="189"/>
      <c r="M256" s="195"/>
      <c r="N256" s="196"/>
      <c r="O256" s="196"/>
      <c r="P256" s="196"/>
      <c r="Q256" s="196"/>
      <c r="R256" s="196"/>
      <c r="S256" s="196"/>
      <c r="T256" s="197"/>
      <c r="AT256" s="191" t="s">
        <v>208</v>
      </c>
      <c r="AU256" s="191" t="s">
        <v>82</v>
      </c>
      <c r="AV256" s="12" t="s">
        <v>82</v>
      </c>
      <c r="AW256" s="12" t="s">
        <v>33</v>
      </c>
      <c r="AX256" s="12" t="s">
        <v>72</v>
      </c>
      <c r="AY256" s="191" t="s">
        <v>200</v>
      </c>
    </row>
    <row r="257" s="14" customFormat="1">
      <c r="B257" s="205"/>
      <c r="D257" s="190" t="s">
        <v>208</v>
      </c>
      <c r="E257" s="206" t="s">
        <v>153</v>
      </c>
      <c r="F257" s="207" t="s">
        <v>215</v>
      </c>
      <c r="H257" s="208">
        <v>74.799999999999997</v>
      </c>
      <c r="I257" s="209"/>
      <c r="L257" s="205"/>
      <c r="M257" s="210"/>
      <c r="N257" s="211"/>
      <c r="O257" s="211"/>
      <c r="P257" s="211"/>
      <c r="Q257" s="211"/>
      <c r="R257" s="211"/>
      <c r="S257" s="211"/>
      <c r="T257" s="212"/>
      <c r="AT257" s="206" t="s">
        <v>208</v>
      </c>
      <c r="AU257" s="206" t="s">
        <v>82</v>
      </c>
      <c r="AV257" s="14" t="s">
        <v>206</v>
      </c>
      <c r="AW257" s="14" t="s">
        <v>33</v>
      </c>
      <c r="AX257" s="14" t="s">
        <v>80</v>
      </c>
      <c r="AY257" s="206" t="s">
        <v>200</v>
      </c>
    </row>
    <row r="258" s="1" customFormat="1" ht="16.5" customHeight="1">
      <c r="B258" s="176"/>
      <c r="C258" s="177" t="s">
        <v>498</v>
      </c>
      <c r="D258" s="177" t="s">
        <v>202</v>
      </c>
      <c r="E258" s="178" t="s">
        <v>499</v>
      </c>
      <c r="F258" s="179" t="s">
        <v>500</v>
      </c>
      <c r="G258" s="180" t="s">
        <v>148</v>
      </c>
      <c r="H258" s="181">
        <v>1147.3</v>
      </c>
      <c r="I258" s="182"/>
      <c r="J258" s="183">
        <f>ROUND(I258*H258,2)</f>
        <v>0</v>
      </c>
      <c r="K258" s="179" t="s">
        <v>205</v>
      </c>
      <c r="L258" s="37"/>
      <c r="M258" s="184" t="s">
        <v>3</v>
      </c>
      <c r="N258" s="185" t="s">
        <v>43</v>
      </c>
      <c r="O258" s="67"/>
      <c r="P258" s="186">
        <f>O258*H258</f>
        <v>0</v>
      </c>
      <c r="Q258" s="186">
        <v>0</v>
      </c>
      <c r="R258" s="186">
        <f>Q258*H258</f>
        <v>0</v>
      </c>
      <c r="S258" s="186">
        <v>0</v>
      </c>
      <c r="T258" s="187">
        <f>S258*H258</f>
        <v>0</v>
      </c>
      <c r="AR258" s="19" t="s">
        <v>206</v>
      </c>
      <c r="AT258" s="19" t="s">
        <v>202</v>
      </c>
      <c r="AU258" s="19" t="s">
        <v>82</v>
      </c>
      <c r="AY258" s="19" t="s">
        <v>200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9" t="s">
        <v>80</v>
      </c>
      <c r="BK258" s="188">
        <f>ROUND(I258*H258,2)</f>
        <v>0</v>
      </c>
      <c r="BL258" s="19" t="s">
        <v>206</v>
      </c>
      <c r="BM258" s="19" t="s">
        <v>501</v>
      </c>
    </row>
    <row r="259" s="12" customFormat="1">
      <c r="B259" s="189"/>
      <c r="D259" s="190" t="s">
        <v>208</v>
      </c>
      <c r="E259" s="191" t="s">
        <v>3</v>
      </c>
      <c r="F259" s="192" t="s">
        <v>221</v>
      </c>
      <c r="H259" s="193">
        <v>1147.3</v>
      </c>
      <c r="I259" s="194"/>
      <c r="L259" s="189"/>
      <c r="M259" s="195"/>
      <c r="N259" s="196"/>
      <c r="O259" s="196"/>
      <c r="P259" s="196"/>
      <c r="Q259" s="196"/>
      <c r="R259" s="196"/>
      <c r="S259" s="196"/>
      <c r="T259" s="197"/>
      <c r="AT259" s="191" t="s">
        <v>208</v>
      </c>
      <c r="AU259" s="191" t="s">
        <v>82</v>
      </c>
      <c r="AV259" s="12" t="s">
        <v>82</v>
      </c>
      <c r="AW259" s="12" t="s">
        <v>33</v>
      </c>
      <c r="AX259" s="12" t="s">
        <v>80</v>
      </c>
      <c r="AY259" s="191" t="s">
        <v>200</v>
      </c>
    </row>
    <row r="260" s="1" customFormat="1" ht="16.5" customHeight="1">
      <c r="B260" s="176"/>
      <c r="C260" s="177" t="s">
        <v>502</v>
      </c>
      <c r="D260" s="177" t="s">
        <v>202</v>
      </c>
      <c r="E260" s="178" t="s">
        <v>503</v>
      </c>
      <c r="F260" s="179" t="s">
        <v>504</v>
      </c>
      <c r="G260" s="180" t="s">
        <v>148</v>
      </c>
      <c r="H260" s="181">
        <v>2186.8000000000002</v>
      </c>
      <c r="I260" s="182"/>
      <c r="J260" s="183">
        <f>ROUND(I260*H260,2)</f>
        <v>0</v>
      </c>
      <c r="K260" s="179" t="s">
        <v>205</v>
      </c>
      <c r="L260" s="37"/>
      <c r="M260" s="184" t="s">
        <v>3</v>
      </c>
      <c r="N260" s="185" t="s">
        <v>43</v>
      </c>
      <c r="O260" s="67"/>
      <c r="P260" s="186">
        <f>O260*H260</f>
        <v>0</v>
      </c>
      <c r="Q260" s="186">
        <v>0</v>
      </c>
      <c r="R260" s="186">
        <f>Q260*H260</f>
        <v>0</v>
      </c>
      <c r="S260" s="186">
        <v>0</v>
      </c>
      <c r="T260" s="187">
        <f>S260*H260</f>
        <v>0</v>
      </c>
      <c r="AR260" s="19" t="s">
        <v>206</v>
      </c>
      <c r="AT260" s="19" t="s">
        <v>202</v>
      </c>
      <c r="AU260" s="19" t="s">
        <v>82</v>
      </c>
      <c r="AY260" s="19" t="s">
        <v>200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9" t="s">
        <v>80</v>
      </c>
      <c r="BK260" s="188">
        <f>ROUND(I260*H260,2)</f>
        <v>0</v>
      </c>
      <c r="BL260" s="19" t="s">
        <v>206</v>
      </c>
      <c r="BM260" s="19" t="s">
        <v>505</v>
      </c>
    </row>
    <row r="261" s="12" customFormat="1">
      <c r="B261" s="189"/>
      <c r="D261" s="190" t="s">
        <v>208</v>
      </c>
      <c r="E261" s="191" t="s">
        <v>3</v>
      </c>
      <c r="F261" s="192" t="s">
        <v>221</v>
      </c>
      <c r="H261" s="193">
        <v>1147.3</v>
      </c>
      <c r="I261" s="194"/>
      <c r="L261" s="189"/>
      <c r="M261" s="195"/>
      <c r="N261" s="196"/>
      <c r="O261" s="196"/>
      <c r="P261" s="196"/>
      <c r="Q261" s="196"/>
      <c r="R261" s="196"/>
      <c r="S261" s="196"/>
      <c r="T261" s="197"/>
      <c r="AT261" s="191" t="s">
        <v>208</v>
      </c>
      <c r="AU261" s="191" t="s">
        <v>82</v>
      </c>
      <c r="AV261" s="12" t="s">
        <v>82</v>
      </c>
      <c r="AW261" s="12" t="s">
        <v>33</v>
      </c>
      <c r="AX261" s="12" t="s">
        <v>72</v>
      </c>
      <c r="AY261" s="191" t="s">
        <v>200</v>
      </c>
    </row>
    <row r="262" s="12" customFormat="1">
      <c r="B262" s="189"/>
      <c r="D262" s="190" t="s">
        <v>208</v>
      </c>
      <c r="E262" s="191" t="s">
        <v>3</v>
      </c>
      <c r="F262" s="192" t="s">
        <v>506</v>
      </c>
      <c r="H262" s="193">
        <v>1039.5</v>
      </c>
      <c r="I262" s="194"/>
      <c r="L262" s="189"/>
      <c r="M262" s="195"/>
      <c r="N262" s="196"/>
      <c r="O262" s="196"/>
      <c r="P262" s="196"/>
      <c r="Q262" s="196"/>
      <c r="R262" s="196"/>
      <c r="S262" s="196"/>
      <c r="T262" s="197"/>
      <c r="AT262" s="191" t="s">
        <v>208</v>
      </c>
      <c r="AU262" s="191" t="s">
        <v>82</v>
      </c>
      <c r="AV262" s="12" t="s">
        <v>82</v>
      </c>
      <c r="AW262" s="12" t="s">
        <v>33</v>
      </c>
      <c r="AX262" s="12" t="s">
        <v>72</v>
      </c>
      <c r="AY262" s="191" t="s">
        <v>200</v>
      </c>
    </row>
    <row r="263" s="14" customFormat="1">
      <c r="B263" s="205"/>
      <c r="D263" s="190" t="s">
        <v>208</v>
      </c>
      <c r="E263" s="206" t="s">
        <v>3</v>
      </c>
      <c r="F263" s="207" t="s">
        <v>215</v>
      </c>
      <c r="H263" s="208">
        <v>2186.8000000000002</v>
      </c>
      <c r="I263" s="209"/>
      <c r="L263" s="205"/>
      <c r="M263" s="210"/>
      <c r="N263" s="211"/>
      <c r="O263" s="211"/>
      <c r="P263" s="211"/>
      <c r="Q263" s="211"/>
      <c r="R263" s="211"/>
      <c r="S263" s="211"/>
      <c r="T263" s="212"/>
      <c r="AT263" s="206" t="s">
        <v>208</v>
      </c>
      <c r="AU263" s="206" t="s">
        <v>82</v>
      </c>
      <c r="AV263" s="14" t="s">
        <v>206</v>
      </c>
      <c r="AW263" s="14" t="s">
        <v>33</v>
      </c>
      <c r="AX263" s="14" t="s">
        <v>80</v>
      </c>
      <c r="AY263" s="206" t="s">
        <v>200</v>
      </c>
    </row>
    <row r="264" s="1" customFormat="1" ht="22.5" customHeight="1">
      <c r="B264" s="176"/>
      <c r="C264" s="177" t="s">
        <v>507</v>
      </c>
      <c r="D264" s="177" t="s">
        <v>202</v>
      </c>
      <c r="E264" s="178" t="s">
        <v>508</v>
      </c>
      <c r="F264" s="179" t="s">
        <v>509</v>
      </c>
      <c r="G264" s="180" t="s">
        <v>148</v>
      </c>
      <c r="H264" s="181">
        <v>1039.5</v>
      </c>
      <c r="I264" s="182"/>
      <c r="J264" s="183">
        <f>ROUND(I264*H264,2)</f>
        <v>0</v>
      </c>
      <c r="K264" s="179" t="s">
        <v>205</v>
      </c>
      <c r="L264" s="37"/>
      <c r="M264" s="184" t="s">
        <v>3</v>
      </c>
      <c r="N264" s="185" t="s">
        <v>43</v>
      </c>
      <c r="O264" s="67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AR264" s="19" t="s">
        <v>206</v>
      </c>
      <c r="AT264" s="19" t="s">
        <v>202</v>
      </c>
      <c r="AU264" s="19" t="s">
        <v>82</v>
      </c>
      <c r="AY264" s="19" t="s">
        <v>200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9" t="s">
        <v>80</v>
      </c>
      <c r="BK264" s="188">
        <f>ROUND(I264*H264,2)</f>
        <v>0</v>
      </c>
      <c r="BL264" s="19" t="s">
        <v>206</v>
      </c>
      <c r="BM264" s="19" t="s">
        <v>510</v>
      </c>
    </row>
    <row r="265" s="12" customFormat="1">
      <c r="B265" s="189"/>
      <c r="D265" s="190" t="s">
        <v>208</v>
      </c>
      <c r="E265" s="191" t="s">
        <v>3</v>
      </c>
      <c r="F265" s="192" t="s">
        <v>511</v>
      </c>
      <c r="H265" s="193">
        <v>1039.5</v>
      </c>
      <c r="I265" s="194"/>
      <c r="L265" s="189"/>
      <c r="M265" s="195"/>
      <c r="N265" s="196"/>
      <c r="O265" s="196"/>
      <c r="P265" s="196"/>
      <c r="Q265" s="196"/>
      <c r="R265" s="196"/>
      <c r="S265" s="196"/>
      <c r="T265" s="197"/>
      <c r="AT265" s="191" t="s">
        <v>208</v>
      </c>
      <c r="AU265" s="191" t="s">
        <v>82</v>
      </c>
      <c r="AV265" s="12" t="s">
        <v>82</v>
      </c>
      <c r="AW265" s="12" t="s">
        <v>33</v>
      </c>
      <c r="AX265" s="12" t="s">
        <v>72</v>
      </c>
      <c r="AY265" s="191" t="s">
        <v>200</v>
      </c>
    </row>
    <row r="266" s="14" customFormat="1">
      <c r="B266" s="205"/>
      <c r="D266" s="190" t="s">
        <v>208</v>
      </c>
      <c r="E266" s="206" t="s">
        <v>3</v>
      </c>
      <c r="F266" s="207" t="s">
        <v>215</v>
      </c>
      <c r="H266" s="208">
        <v>1039.5</v>
      </c>
      <c r="I266" s="209"/>
      <c r="L266" s="205"/>
      <c r="M266" s="210"/>
      <c r="N266" s="211"/>
      <c r="O266" s="211"/>
      <c r="P266" s="211"/>
      <c r="Q266" s="211"/>
      <c r="R266" s="211"/>
      <c r="S266" s="211"/>
      <c r="T266" s="212"/>
      <c r="AT266" s="206" t="s">
        <v>208</v>
      </c>
      <c r="AU266" s="206" t="s">
        <v>82</v>
      </c>
      <c r="AV266" s="14" t="s">
        <v>206</v>
      </c>
      <c r="AW266" s="14" t="s">
        <v>33</v>
      </c>
      <c r="AX266" s="14" t="s">
        <v>80</v>
      </c>
      <c r="AY266" s="206" t="s">
        <v>200</v>
      </c>
    </row>
    <row r="267" s="1" customFormat="1" ht="16.5" customHeight="1">
      <c r="B267" s="176"/>
      <c r="C267" s="177" t="s">
        <v>512</v>
      </c>
      <c r="D267" s="177" t="s">
        <v>202</v>
      </c>
      <c r="E267" s="178" t="s">
        <v>513</v>
      </c>
      <c r="F267" s="179" t="s">
        <v>514</v>
      </c>
      <c r="G267" s="180" t="s">
        <v>148</v>
      </c>
      <c r="H267" s="181">
        <v>3757.5999999999999</v>
      </c>
      <c r="I267" s="182"/>
      <c r="J267" s="183">
        <f>ROUND(I267*H267,2)</f>
        <v>0</v>
      </c>
      <c r="K267" s="179" t="s">
        <v>205</v>
      </c>
      <c r="L267" s="37"/>
      <c r="M267" s="184" t="s">
        <v>3</v>
      </c>
      <c r="N267" s="185" t="s">
        <v>43</v>
      </c>
      <c r="O267" s="67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AR267" s="19" t="s">
        <v>206</v>
      </c>
      <c r="AT267" s="19" t="s">
        <v>202</v>
      </c>
      <c r="AU267" s="19" t="s">
        <v>82</v>
      </c>
      <c r="AY267" s="19" t="s">
        <v>200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9" t="s">
        <v>80</v>
      </c>
      <c r="BK267" s="188">
        <f>ROUND(I267*H267,2)</f>
        <v>0</v>
      </c>
      <c r="BL267" s="19" t="s">
        <v>206</v>
      </c>
      <c r="BM267" s="19" t="s">
        <v>515</v>
      </c>
    </row>
    <row r="268" s="12" customFormat="1">
      <c r="B268" s="189"/>
      <c r="D268" s="190" t="s">
        <v>208</v>
      </c>
      <c r="E268" s="191" t="s">
        <v>3</v>
      </c>
      <c r="F268" s="192" t="s">
        <v>245</v>
      </c>
      <c r="H268" s="193">
        <v>1773.0999999999999</v>
      </c>
      <c r="I268" s="194"/>
      <c r="L268" s="189"/>
      <c r="M268" s="195"/>
      <c r="N268" s="196"/>
      <c r="O268" s="196"/>
      <c r="P268" s="196"/>
      <c r="Q268" s="196"/>
      <c r="R268" s="196"/>
      <c r="S268" s="196"/>
      <c r="T268" s="197"/>
      <c r="AT268" s="191" t="s">
        <v>208</v>
      </c>
      <c r="AU268" s="191" t="s">
        <v>82</v>
      </c>
      <c r="AV268" s="12" t="s">
        <v>82</v>
      </c>
      <c r="AW268" s="12" t="s">
        <v>33</v>
      </c>
      <c r="AX268" s="12" t="s">
        <v>72</v>
      </c>
      <c r="AY268" s="191" t="s">
        <v>200</v>
      </c>
    </row>
    <row r="269" s="12" customFormat="1">
      <c r="B269" s="189"/>
      <c r="D269" s="190" t="s">
        <v>208</v>
      </c>
      <c r="E269" s="191" t="s">
        <v>3</v>
      </c>
      <c r="F269" s="192" t="s">
        <v>246</v>
      </c>
      <c r="H269" s="193">
        <v>1984.5</v>
      </c>
      <c r="I269" s="194"/>
      <c r="L269" s="189"/>
      <c r="M269" s="195"/>
      <c r="N269" s="196"/>
      <c r="O269" s="196"/>
      <c r="P269" s="196"/>
      <c r="Q269" s="196"/>
      <c r="R269" s="196"/>
      <c r="S269" s="196"/>
      <c r="T269" s="197"/>
      <c r="AT269" s="191" t="s">
        <v>208</v>
      </c>
      <c r="AU269" s="191" t="s">
        <v>82</v>
      </c>
      <c r="AV269" s="12" t="s">
        <v>82</v>
      </c>
      <c r="AW269" s="12" t="s">
        <v>33</v>
      </c>
      <c r="AX269" s="12" t="s">
        <v>72</v>
      </c>
      <c r="AY269" s="191" t="s">
        <v>200</v>
      </c>
    </row>
    <row r="270" s="14" customFormat="1">
      <c r="B270" s="205"/>
      <c r="D270" s="190" t="s">
        <v>208</v>
      </c>
      <c r="E270" s="206" t="s">
        <v>3</v>
      </c>
      <c r="F270" s="207" t="s">
        <v>215</v>
      </c>
      <c r="H270" s="208">
        <v>3757.5999999999999</v>
      </c>
      <c r="I270" s="209"/>
      <c r="L270" s="205"/>
      <c r="M270" s="210"/>
      <c r="N270" s="211"/>
      <c r="O270" s="211"/>
      <c r="P270" s="211"/>
      <c r="Q270" s="211"/>
      <c r="R270" s="211"/>
      <c r="S270" s="211"/>
      <c r="T270" s="212"/>
      <c r="AT270" s="206" t="s">
        <v>208</v>
      </c>
      <c r="AU270" s="206" t="s">
        <v>82</v>
      </c>
      <c r="AV270" s="14" t="s">
        <v>206</v>
      </c>
      <c r="AW270" s="14" t="s">
        <v>33</v>
      </c>
      <c r="AX270" s="14" t="s">
        <v>80</v>
      </c>
      <c r="AY270" s="206" t="s">
        <v>200</v>
      </c>
    </row>
    <row r="271" s="1" customFormat="1" ht="22.5" customHeight="1">
      <c r="B271" s="176"/>
      <c r="C271" s="177" t="s">
        <v>516</v>
      </c>
      <c r="D271" s="177" t="s">
        <v>202</v>
      </c>
      <c r="E271" s="178" t="s">
        <v>517</v>
      </c>
      <c r="F271" s="179" t="s">
        <v>518</v>
      </c>
      <c r="G271" s="180" t="s">
        <v>148</v>
      </c>
      <c r="H271" s="181">
        <v>3757.5999999999999</v>
      </c>
      <c r="I271" s="182"/>
      <c r="J271" s="183">
        <f>ROUND(I271*H271,2)</f>
        <v>0</v>
      </c>
      <c r="K271" s="179" t="s">
        <v>205</v>
      </c>
      <c r="L271" s="37"/>
      <c r="M271" s="184" t="s">
        <v>3</v>
      </c>
      <c r="N271" s="185" t="s">
        <v>43</v>
      </c>
      <c r="O271" s="67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AR271" s="19" t="s">
        <v>206</v>
      </c>
      <c r="AT271" s="19" t="s">
        <v>202</v>
      </c>
      <c r="AU271" s="19" t="s">
        <v>82</v>
      </c>
      <c r="AY271" s="19" t="s">
        <v>200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9" t="s">
        <v>80</v>
      </c>
      <c r="BK271" s="188">
        <f>ROUND(I271*H271,2)</f>
        <v>0</v>
      </c>
      <c r="BL271" s="19" t="s">
        <v>206</v>
      </c>
      <c r="BM271" s="19" t="s">
        <v>519</v>
      </c>
    </row>
    <row r="272" s="12" customFormat="1">
      <c r="B272" s="189"/>
      <c r="D272" s="190" t="s">
        <v>208</v>
      </c>
      <c r="E272" s="191" t="s">
        <v>3</v>
      </c>
      <c r="F272" s="192" t="s">
        <v>245</v>
      </c>
      <c r="H272" s="193">
        <v>1773.0999999999999</v>
      </c>
      <c r="I272" s="194"/>
      <c r="L272" s="189"/>
      <c r="M272" s="195"/>
      <c r="N272" s="196"/>
      <c r="O272" s="196"/>
      <c r="P272" s="196"/>
      <c r="Q272" s="196"/>
      <c r="R272" s="196"/>
      <c r="S272" s="196"/>
      <c r="T272" s="197"/>
      <c r="AT272" s="191" t="s">
        <v>208</v>
      </c>
      <c r="AU272" s="191" t="s">
        <v>82</v>
      </c>
      <c r="AV272" s="12" t="s">
        <v>82</v>
      </c>
      <c r="AW272" s="12" t="s">
        <v>33</v>
      </c>
      <c r="AX272" s="12" t="s">
        <v>72</v>
      </c>
      <c r="AY272" s="191" t="s">
        <v>200</v>
      </c>
    </row>
    <row r="273" s="12" customFormat="1">
      <c r="B273" s="189"/>
      <c r="D273" s="190" t="s">
        <v>208</v>
      </c>
      <c r="E273" s="191" t="s">
        <v>3</v>
      </c>
      <c r="F273" s="192" t="s">
        <v>520</v>
      </c>
      <c r="H273" s="193">
        <v>1984.5</v>
      </c>
      <c r="I273" s="194"/>
      <c r="L273" s="189"/>
      <c r="M273" s="195"/>
      <c r="N273" s="196"/>
      <c r="O273" s="196"/>
      <c r="P273" s="196"/>
      <c r="Q273" s="196"/>
      <c r="R273" s="196"/>
      <c r="S273" s="196"/>
      <c r="T273" s="197"/>
      <c r="AT273" s="191" t="s">
        <v>208</v>
      </c>
      <c r="AU273" s="191" t="s">
        <v>82</v>
      </c>
      <c r="AV273" s="12" t="s">
        <v>82</v>
      </c>
      <c r="AW273" s="12" t="s">
        <v>33</v>
      </c>
      <c r="AX273" s="12" t="s">
        <v>72</v>
      </c>
      <c r="AY273" s="191" t="s">
        <v>200</v>
      </c>
    </row>
    <row r="274" s="14" customFormat="1">
      <c r="B274" s="205"/>
      <c r="D274" s="190" t="s">
        <v>208</v>
      </c>
      <c r="E274" s="206" t="s">
        <v>3</v>
      </c>
      <c r="F274" s="207" t="s">
        <v>215</v>
      </c>
      <c r="H274" s="208">
        <v>3757.5999999999999</v>
      </c>
      <c r="I274" s="209"/>
      <c r="L274" s="205"/>
      <c r="M274" s="210"/>
      <c r="N274" s="211"/>
      <c r="O274" s="211"/>
      <c r="P274" s="211"/>
      <c r="Q274" s="211"/>
      <c r="R274" s="211"/>
      <c r="S274" s="211"/>
      <c r="T274" s="212"/>
      <c r="AT274" s="206" t="s">
        <v>208</v>
      </c>
      <c r="AU274" s="206" t="s">
        <v>82</v>
      </c>
      <c r="AV274" s="14" t="s">
        <v>206</v>
      </c>
      <c r="AW274" s="14" t="s">
        <v>33</v>
      </c>
      <c r="AX274" s="14" t="s">
        <v>80</v>
      </c>
      <c r="AY274" s="206" t="s">
        <v>200</v>
      </c>
    </row>
    <row r="275" s="1" customFormat="1" ht="22.5" customHeight="1">
      <c r="B275" s="176"/>
      <c r="C275" s="177" t="s">
        <v>521</v>
      </c>
      <c r="D275" s="177" t="s">
        <v>202</v>
      </c>
      <c r="E275" s="178" t="s">
        <v>522</v>
      </c>
      <c r="F275" s="179" t="s">
        <v>523</v>
      </c>
      <c r="G275" s="180" t="s">
        <v>148</v>
      </c>
      <c r="H275" s="181">
        <v>1147.3</v>
      </c>
      <c r="I275" s="182"/>
      <c r="J275" s="183">
        <f>ROUND(I275*H275,2)</f>
        <v>0</v>
      </c>
      <c r="K275" s="179" t="s">
        <v>205</v>
      </c>
      <c r="L275" s="37"/>
      <c r="M275" s="184" t="s">
        <v>3</v>
      </c>
      <c r="N275" s="185" t="s">
        <v>43</v>
      </c>
      <c r="O275" s="67"/>
      <c r="P275" s="186">
        <f>O275*H275</f>
        <v>0</v>
      </c>
      <c r="Q275" s="186">
        <v>0</v>
      </c>
      <c r="R275" s="186">
        <f>Q275*H275</f>
        <v>0</v>
      </c>
      <c r="S275" s="186">
        <v>0</v>
      </c>
      <c r="T275" s="187">
        <f>S275*H275</f>
        <v>0</v>
      </c>
      <c r="AR275" s="19" t="s">
        <v>206</v>
      </c>
      <c r="AT275" s="19" t="s">
        <v>202</v>
      </c>
      <c r="AU275" s="19" t="s">
        <v>82</v>
      </c>
      <c r="AY275" s="19" t="s">
        <v>200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9" t="s">
        <v>80</v>
      </c>
      <c r="BK275" s="188">
        <f>ROUND(I275*H275,2)</f>
        <v>0</v>
      </c>
      <c r="BL275" s="19" t="s">
        <v>206</v>
      </c>
      <c r="BM275" s="19" t="s">
        <v>524</v>
      </c>
    </row>
    <row r="276" s="12" customFormat="1">
      <c r="B276" s="189"/>
      <c r="D276" s="190" t="s">
        <v>208</v>
      </c>
      <c r="E276" s="191" t="s">
        <v>3</v>
      </c>
      <c r="F276" s="192" t="s">
        <v>221</v>
      </c>
      <c r="H276" s="193">
        <v>1147.3</v>
      </c>
      <c r="I276" s="194"/>
      <c r="L276" s="189"/>
      <c r="M276" s="195"/>
      <c r="N276" s="196"/>
      <c r="O276" s="196"/>
      <c r="P276" s="196"/>
      <c r="Q276" s="196"/>
      <c r="R276" s="196"/>
      <c r="S276" s="196"/>
      <c r="T276" s="197"/>
      <c r="AT276" s="191" t="s">
        <v>208</v>
      </c>
      <c r="AU276" s="191" t="s">
        <v>82</v>
      </c>
      <c r="AV276" s="12" t="s">
        <v>82</v>
      </c>
      <c r="AW276" s="12" t="s">
        <v>33</v>
      </c>
      <c r="AX276" s="12" t="s">
        <v>80</v>
      </c>
      <c r="AY276" s="191" t="s">
        <v>200</v>
      </c>
    </row>
    <row r="277" s="1" customFormat="1" ht="22.5" customHeight="1">
      <c r="B277" s="176"/>
      <c r="C277" s="177" t="s">
        <v>525</v>
      </c>
      <c r="D277" s="177" t="s">
        <v>202</v>
      </c>
      <c r="E277" s="178" t="s">
        <v>526</v>
      </c>
      <c r="F277" s="179" t="s">
        <v>527</v>
      </c>
      <c r="G277" s="180" t="s">
        <v>148</v>
      </c>
      <c r="H277" s="181">
        <v>1039.5</v>
      </c>
      <c r="I277" s="182"/>
      <c r="J277" s="183">
        <f>ROUND(I277*H277,2)</f>
        <v>0</v>
      </c>
      <c r="K277" s="179" t="s">
        <v>205</v>
      </c>
      <c r="L277" s="37"/>
      <c r="M277" s="184" t="s">
        <v>3</v>
      </c>
      <c r="N277" s="185" t="s">
        <v>43</v>
      </c>
      <c r="O277" s="67"/>
      <c r="P277" s="186">
        <f>O277*H277</f>
        <v>0</v>
      </c>
      <c r="Q277" s="186">
        <v>0</v>
      </c>
      <c r="R277" s="186">
        <f>Q277*H277</f>
        <v>0</v>
      </c>
      <c r="S277" s="186">
        <v>0</v>
      </c>
      <c r="T277" s="187">
        <f>S277*H277</f>
        <v>0</v>
      </c>
      <c r="AR277" s="19" t="s">
        <v>206</v>
      </c>
      <c r="AT277" s="19" t="s">
        <v>202</v>
      </c>
      <c r="AU277" s="19" t="s">
        <v>82</v>
      </c>
      <c r="AY277" s="19" t="s">
        <v>200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9" t="s">
        <v>80</v>
      </c>
      <c r="BK277" s="188">
        <f>ROUND(I277*H277,2)</f>
        <v>0</v>
      </c>
      <c r="BL277" s="19" t="s">
        <v>206</v>
      </c>
      <c r="BM277" s="19" t="s">
        <v>528</v>
      </c>
    </row>
    <row r="278" s="12" customFormat="1">
      <c r="B278" s="189"/>
      <c r="D278" s="190" t="s">
        <v>208</v>
      </c>
      <c r="E278" s="191" t="s">
        <v>3</v>
      </c>
      <c r="F278" s="192" t="s">
        <v>511</v>
      </c>
      <c r="H278" s="193">
        <v>1039.5</v>
      </c>
      <c r="I278" s="194"/>
      <c r="L278" s="189"/>
      <c r="M278" s="195"/>
      <c r="N278" s="196"/>
      <c r="O278" s="196"/>
      <c r="P278" s="196"/>
      <c r="Q278" s="196"/>
      <c r="R278" s="196"/>
      <c r="S278" s="196"/>
      <c r="T278" s="197"/>
      <c r="AT278" s="191" t="s">
        <v>208</v>
      </c>
      <c r="AU278" s="191" t="s">
        <v>82</v>
      </c>
      <c r="AV278" s="12" t="s">
        <v>82</v>
      </c>
      <c r="AW278" s="12" t="s">
        <v>33</v>
      </c>
      <c r="AX278" s="12" t="s">
        <v>72</v>
      </c>
      <c r="AY278" s="191" t="s">
        <v>200</v>
      </c>
    </row>
    <row r="279" s="14" customFormat="1">
      <c r="B279" s="205"/>
      <c r="D279" s="190" t="s">
        <v>208</v>
      </c>
      <c r="E279" s="206" t="s">
        <v>3</v>
      </c>
      <c r="F279" s="207" t="s">
        <v>215</v>
      </c>
      <c r="H279" s="208">
        <v>1039.5</v>
      </c>
      <c r="I279" s="209"/>
      <c r="L279" s="205"/>
      <c r="M279" s="210"/>
      <c r="N279" s="211"/>
      <c r="O279" s="211"/>
      <c r="P279" s="211"/>
      <c r="Q279" s="211"/>
      <c r="R279" s="211"/>
      <c r="S279" s="211"/>
      <c r="T279" s="212"/>
      <c r="AT279" s="206" t="s">
        <v>208</v>
      </c>
      <c r="AU279" s="206" t="s">
        <v>82</v>
      </c>
      <c r="AV279" s="14" t="s">
        <v>206</v>
      </c>
      <c r="AW279" s="14" t="s">
        <v>33</v>
      </c>
      <c r="AX279" s="14" t="s">
        <v>80</v>
      </c>
      <c r="AY279" s="206" t="s">
        <v>200</v>
      </c>
    </row>
    <row r="280" s="1" customFormat="1" ht="22.5" customHeight="1">
      <c r="B280" s="176"/>
      <c r="C280" s="177" t="s">
        <v>529</v>
      </c>
      <c r="D280" s="177" t="s">
        <v>202</v>
      </c>
      <c r="E280" s="178" t="s">
        <v>530</v>
      </c>
      <c r="F280" s="179" t="s">
        <v>531</v>
      </c>
      <c r="G280" s="180" t="s">
        <v>148</v>
      </c>
      <c r="H280" s="181">
        <v>1039.5</v>
      </c>
      <c r="I280" s="182"/>
      <c r="J280" s="183">
        <f>ROUND(I280*H280,2)</f>
        <v>0</v>
      </c>
      <c r="K280" s="179" t="s">
        <v>205</v>
      </c>
      <c r="L280" s="37"/>
      <c r="M280" s="184" t="s">
        <v>3</v>
      </c>
      <c r="N280" s="185" t="s">
        <v>43</v>
      </c>
      <c r="O280" s="67"/>
      <c r="P280" s="186">
        <f>O280*H280</f>
        <v>0</v>
      </c>
      <c r="Q280" s="186">
        <v>0</v>
      </c>
      <c r="R280" s="186">
        <f>Q280*H280</f>
        <v>0</v>
      </c>
      <c r="S280" s="186">
        <v>0</v>
      </c>
      <c r="T280" s="187">
        <f>S280*H280</f>
        <v>0</v>
      </c>
      <c r="AR280" s="19" t="s">
        <v>206</v>
      </c>
      <c r="AT280" s="19" t="s">
        <v>202</v>
      </c>
      <c r="AU280" s="19" t="s">
        <v>82</v>
      </c>
      <c r="AY280" s="19" t="s">
        <v>200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19" t="s">
        <v>80</v>
      </c>
      <c r="BK280" s="188">
        <f>ROUND(I280*H280,2)</f>
        <v>0</v>
      </c>
      <c r="BL280" s="19" t="s">
        <v>206</v>
      </c>
      <c r="BM280" s="19" t="s">
        <v>532</v>
      </c>
    </row>
    <row r="281" s="12" customFormat="1">
      <c r="B281" s="189"/>
      <c r="D281" s="190" t="s">
        <v>208</v>
      </c>
      <c r="E281" s="191" t="s">
        <v>3</v>
      </c>
      <c r="F281" s="192" t="s">
        <v>511</v>
      </c>
      <c r="H281" s="193">
        <v>1039.5</v>
      </c>
      <c r="I281" s="194"/>
      <c r="L281" s="189"/>
      <c r="M281" s="195"/>
      <c r="N281" s="196"/>
      <c r="O281" s="196"/>
      <c r="P281" s="196"/>
      <c r="Q281" s="196"/>
      <c r="R281" s="196"/>
      <c r="S281" s="196"/>
      <c r="T281" s="197"/>
      <c r="AT281" s="191" t="s">
        <v>208</v>
      </c>
      <c r="AU281" s="191" t="s">
        <v>82</v>
      </c>
      <c r="AV281" s="12" t="s">
        <v>82</v>
      </c>
      <c r="AW281" s="12" t="s">
        <v>33</v>
      </c>
      <c r="AX281" s="12" t="s">
        <v>72</v>
      </c>
      <c r="AY281" s="191" t="s">
        <v>200</v>
      </c>
    </row>
    <row r="282" s="14" customFormat="1">
      <c r="B282" s="205"/>
      <c r="D282" s="190" t="s">
        <v>208</v>
      </c>
      <c r="E282" s="206" t="s">
        <v>3</v>
      </c>
      <c r="F282" s="207" t="s">
        <v>215</v>
      </c>
      <c r="H282" s="208">
        <v>1039.5</v>
      </c>
      <c r="I282" s="209"/>
      <c r="L282" s="205"/>
      <c r="M282" s="210"/>
      <c r="N282" s="211"/>
      <c r="O282" s="211"/>
      <c r="P282" s="211"/>
      <c r="Q282" s="211"/>
      <c r="R282" s="211"/>
      <c r="S282" s="211"/>
      <c r="T282" s="212"/>
      <c r="AT282" s="206" t="s">
        <v>208</v>
      </c>
      <c r="AU282" s="206" t="s">
        <v>82</v>
      </c>
      <c r="AV282" s="14" t="s">
        <v>206</v>
      </c>
      <c r="AW282" s="14" t="s">
        <v>33</v>
      </c>
      <c r="AX282" s="14" t="s">
        <v>80</v>
      </c>
      <c r="AY282" s="206" t="s">
        <v>200</v>
      </c>
    </row>
    <row r="283" s="1" customFormat="1" ht="33.75" customHeight="1">
      <c r="B283" s="176"/>
      <c r="C283" s="177" t="s">
        <v>533</v>
      </c>
      <c r="D283" s="177" t="s">
        <v>202</v>
      </c>
      <c r="E283" s="178" t="s">
        <v>534</v>
      </c>
      <c r="F283" s="179" t="s">
        <v>535</v>
      </c>
      <c r="G283" s="180" t="s">
        <v>148</v>
      </c>
      <c r="H283" s="181">
        <v>5.5</v>
      </c>
      <c r="I283" s="182"/>
      <c r="J283" s="183">
        <f>ROUND(I283*H283,2)</f>
        <v>0</v>
      </c>
      <c r="K283" s="179" t="s">
        <v>205</v>
      </c>
      <c r="L283" s="37"/>
      <c r="M283" s="184" t="s">
        <v>3</v>
      </c>
      <c r="N283" s="185" t="s">
        <v>43</v>
      </c>
      <c r="O283" s="67"/>
      <c r="P283" s="186">
        <f>O283*H283</f>
        <v>0</v>
      </c>
      <c r="Q283" s="186">
        <v>0.085650000000000004</v>
      </c>
      <c r="R283" s="186">
        <f>Q283*H283</f>
        <v>0.47107500000000002</v>
      </c>
      <c r="S283" s="186">
        <v>0</v>
      </c>
      <c r="T283" s="187">
        <f>S283*H283</f>
        <v>0</v>
      </c>
      <c r="AR283" s="19" t="s">
        <v>206</v>
      </c>
      <c r="AT283" s="19" t="s">
        <v>202</v>
      </c>
      <c r="AU283" s="19" t="s">
        <v>82</v>
      </c>
      <c r="AY283" s="19" t="s">
        <v>200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9" t="s">
        <v>80</v>
      </c>
      <c r="BK283" s="188">
        <f>ROUND(I283*H283,2)</f>
        <v>0</v>
      </c>
      <c r="BL283" s="19" t="s">
        <v>206</v>
      </c>
      <c r="BM283" s="19" t="s">
        <v>536</v>
      </c>
    </row>
    <row r="284" s="12" customFormat="1">
      <c r="B284" s="189"/>
      <c r="D284" s="190" t="s">
        <v>208</v>
      </c>
      <c r="E284" s="191" t="s">
        <v>3</v>
      </c>
      <c r="F284" s="192" t="s">
        <v>537</v>
      </c>
      <c r="H284" s="193">
        <v>5.5</v>
      </c>
      <c r="I284" s="194"/>
      <c r="L284" s="189"/>
      <c r="M284" s="195"/>
      <c r="N284" s="196"/>
      <c r="O284" s="196"/>
      <c r="P284" s="196"/>
      <c r="Q284" s="196"/>
      <c r="R284" s="196"/>
      <c r="S284" s="196"/>
      <c r="T284" s="197"/>
      <c r="AT284" s="191" t="s">
        <v>208</v>
      </c>
      <c r="AU284" s="191" t="s">
        <v>82</v>
      </c>
      <c r="AV284" s="12" t="s">
        <v>82</v>
      </c>
      <c r="AW284" s="12" t="s">
        <v>33</v>
      </c>
      <c r="AX284" s="12" t="s">
        <v>72</v>
      </c>
      <c r="AY284" s="191" t="s">
        <v>200</v>
      </c>
    </row>
    <row r="285" s="14" customFormat="1">
      <c r="B285" s="205"/>
      <c r="D285" s="190" t="s">
        <v>208</v>
      </c>
      <c r="E285" s="206" t="s">
        <v>146</v>
      </c>
      <c r="F285" s="207" t="s">
        <v>215</v>
      </c>
      <c r="H285" s="208">
        <v>5.5</v>
      </c>
      <c r="I285" s="209"/>
      <c r="L285" s="205"/>
      <c r="M285" s="210"/>
      <c r="N285" s="211"/>
      <c r="O285" s="211"/>
      <c r="P285" s="211"/>
      <c r="Q285" s="211"/>
      <c r="R285" s="211"/>
      <c r="S285" s="211"/>
      <c r="T285" s="212"/>
      <c r="AT285" s="206" t="s">
        <v>208</v>
      </c>
      <c r="AU285" s="206" t="s">
        <v>82</v>
      </c>
      <c r="AV285" s="14" t="s">
        <v>206</v>
      </c>
      <c r="AW285" s="14" t="s">
        <v>33</v>
      </c>
      <c r="AX285" s="14" t="s">
        <v>80</v>
      </c>
      <c r="AY285" s="206" t="s">
        <v>200</v>
      </c>
    </row>
    <row r="286" s="1" customFormat="1" ht="16.5" customHeight="1">
      <c r="B286" s="176"/>
      <c r="C286" s="213" t="s">
        <v>538</v>
      </c>
      <c r="D286" s="213" t="s">
        <v>407</v>
      </c>
      <c r="E286" s="214" t="s">
        <v>539</v>
      </c>
      <c r="F286" s="215" t="s">
        <v>540</v>
      </c>
      <c r="G286" s="216" t="s">
        <v>148</v>
      </c>
      <c r="H286" s="217">
        <v>5.665</v>
      </c>
      <c r="I286" s="218"/>
      <c r="J286" s="219">
        <f>ROUND(I286*H286,2)</f>
        <v>0</v>
      </c>
      <c r="K286" s="215" t="s">
        <v>205</v>
      </c>
      <c r="L286" s="220"/>
      <c r="M286" s="221" t="s">
        <v>3</v>
      </c>
      <c r="N286" s="222" t="s">
        <v>43</v>
      </c>
      <c r="O286" s="67"/>
      <c r="P286" s="186">
        <f>O286*H286</f>
        <v>0</v>
      </c>
      <c r="Q286" s="186">
        <v>0.152</v>
      </c>
      <c r="R286" s="186">
        <f>Q286*H286</f>
        <v>0.86107999999999996</v>
      </c>
      <c r="S286" s="186">
        <v>0</v>
      </c>
      <c r="T286" s="187">
        <f>S286*H286</f>
        <v>0</v>
      </c>
      <c r="AR286" s="19" t="s">
        <v>145</v>
      </c>
      <c r="AT286" s="19" t="s">
        <v>407</v>
      </c>
      <c r="AU286" s="19" t="s">
        <v>82</v>
      </c>
      <c r="AY286" s="19" t="s">
        <v>200</v>
      </c>
      <c r="BE286" s="188">
        <f>IF(N286="základní",J286,0)</f>
        <v>0</v>
      </c>
      <c r="BF286" s="188">
        <f>IF(N286="snížená",J286,0)</f>
        <v>0</v>
      </c>
      <c r="BG286" s="188">
        <f>IF(N286="zákl. přenesená",J286,0)</f>
        <v>0</v>
      </c>
      <c r="BH286" s="188">
        <f>IF(N286="sníž. přenesená",J286,0)</f>
        <v>0</v>
      </c>
      <c r="BI286" s="188">
        <f>IF(N286="nulová",J286,0)</f>
        <v>0</v>
      </c>
      <c r="BJ286" s="19" t="s">
        <v>80</v>
      </c>
      <c r="BK286" s="188">
        <f>ROUND(I286*H286,2)</f>
        <v>0</v>
      </c>
      <c r="BL286" s="19" t="s">
        <v>206</v>
      </c>
      <c r="BM286" s="19" t="s">
        <v>541</v>
      </c>
    </row>
    <row r="287" s="1" customFormat="1">
      <c r="B287" s="37"/>
      <c r="D287" s="190" t="s">
        <v>542</v>
      </c>
      <c r="F287" s="223" t="s">
        <v>543</v>
      </c>
      <c r="I287" s="121"/>
      <c r="L287" s="37"/>
      <c r="M287" s="224"/>
      <c r="N287" s="67"/>
      <c r="O287" s="67"/>
      <c r="P287" s="67"/>
      <c r="Q287" s="67"/>
      <c r="R287" s="67"/>
      <c r="S287" s="67"/>
      <c r="T287" s="68"/>
      <c r="AT287" s="19" t="s">
        <v>542</v>
      </c>
      <c r="AU287" s="19" t="s">
        <v>82</v>
      </c>
    </row>
    <row r="288" s="12" customFormat="1">
      <c r="B288" s="189"/>
      <c r="D288" s="190" t="s">
        <v>208</v>
      </c>
      <c r="F288" s="192" t="s">
        <v>544</v>
      </c>
      <c r="H288" s="193">
        <v>5.665</v>
      </c>
      <c r="I288" s="194"/>
      <c r="L288" s="189"/>
      <c r="M288" s="195"/>
      <c r="N288" s="196"/>
      <c r="O288" s="196"/>
      <c r="P288" s="196"/>
      <c r="Q288" s="196"/>
      <c r="R288" s="196"/>
      <c r="S288" s="196"/>
      <c r="T288" s="197"/>
      <c r="AT288" s="191" t="s">
        <v>208</v>
      </c>
      <c r="AU288" s="191" t="s">
        <v>82</v>
      </c>
      <c r="AV288" s="12" t="s">
        <v>82</v>
      </c>
      <c r="AW288" s="12" t="s">
        <v>4</v>
      </c>
      <c r="AX288" s="12" t="s">
        <v>80</v>
      </c>
      <c r="AY288" s="191" t="s">
        <v>200</v>
      </c>
    </row>
    <row r="289" s="11" customFormat="1" ht="22.8" customHeight="1">
      <c r="B289" s="163"/>
      <c r="D289" s="164" t="s">
        <v>71</v>
      </c>
      <c r="E289" s="174" t="s">
        <v>145</v>
      </c>
      <c r="F289" s="174" t="s">
        <v>545</v>
      </c>
      <c r="I289" s="166"/>
      <c r="J289" s="175">
        <f>BK289</f>
        <v>0</v>
      </c>
      <c r="L289" s="163"/>
      <c r="M289" s="168"/>
      <c r="N289" s="169"/>
      <c r="O289" s="169"/>
      <c r="P289" s="170">
        <f>SUM(P290:P402)</f>
        <v>0</v>
      </c>
      <c r="Q289" s="169"/>
      <c r="R289" s="170">
        <f>SUM(R290:R402)</f>
        <v>639.95728199999985</v>
      </c>
      <c r="S289" s="169"/>
      <c r="T289" s="171">
        <f>SUM(T290:T402)</f>
        <v>0</v>
      </c>
      <c r="AR289" s="164" t="s">
        <v>80</v>
      </c>
      <c r="AT289" s="172" t="s">
        <v>71</v>
      </c>
      <c r="AU289" s="172" t="s">
        <v>80</v>
      </c>
      <c r="AY289" s="164" t="s">
        <v>200</v>
      </c>
      <c r="BK289" s="173">
        <f>SUM(BK290:BK402)</f>
        <v>0</v>
      </c>
    </row>
    <row r="290" s="1" customFormat="1" ht="16.5" customHeight="1">
      <c r="B290" s="176"/>
      <c r="C290" s="177" t="s">
        <v>546</v>
      </c>
      <c r="D290" s="177" t="s">
        <v>202</v>
      </c>
      <c r="E290" s="178" t="s">
        <v>547</v>
      </c>
      <c r="F290" s="179" t="s">
        <v>548</v>
      </c>
      <c r="G290" s="180" t="s">
        <v>116</v>
      </c>
      <c r="H290" s="181">
        <v>1750.2000000000001</v>
      </c>
      <c r="I290" s="182"/>
      <c r="J290" s="183">
        <f>ROUND(I290*H290,2)</f>
        <v>0</v>
      </c>
      <c r="K290" s="179" t="s">
        <v>205</v>
      </c>
      <c r="L290" s="37"/>
      <c r="M290" s="184" t="s">
        <v>3</v>
      </c>
      <c r="N290" s="185" t="s">
        <v>43</v>
      </c>
      <c r="O290" s="67"/>
      <c r="P290" s="186">
        <f>O290*H290</f>
        <v>0</v>
      </c>
      <c r="Q290" s="186">
        <v>5.0000000000000002E-05</v>
      </c>
      <c r="R290" s="186">
        <f>Q290*H290</f>
        <v>0.087510000000000004</v>
      </c>
      <c r="S290" s="186">
        <v>0</v>
      </c>
      <c r="T290" s="187">
        <f>S290*H290</f>
        <v>0</v>
      </c>
      <c r="AR290" s="19" t="s">
        <v>206</v>
      </c>
      <c r="AT290" s="19" t="s">
        <v>202</v>
      </c>
      <c r="AU290" s="19" t="s">
        <v>82</v>
      </c>
      <c r="AY290" s="19" t="s">
        <v>200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19" t="s">
        <v>80</v>
      </c>
      <c r="BK290" s="188">
        <f>ROUND(I290*H290,2)</f>
        <v>0</v>
      </c>
      <c r="BL290" s="19" t="s">
        <v>206</v>
      </c>
      <c r="BM290" s="19" t="s">
        <v>549</v>
      </c>
    </row>
    <row r="291" s="12" customFormat="1">
      <c r="B291" s="189"/>
      <c r="D291" s="190" t="s">
        <v>208</v>
      </c>
      <c r="E291" s="191" t="s">
        <v>3</v>
      </c>
      <c r="F291" s="192" t="s">
        <v>550</v>
      </c>
      <c r="H291" s="193">
        <v>307.5</v>
      </c>
      <c r="I291" s="194"/>
      <c r="L291" s="189"/>
      <c r="M291" s="195"/>
      <c r="N291" s="196"/>
      <c r="O291" s="196"/>
      <c r="P291" s="196"/>
      <c r="Q291" s="196"/>
      <c r="R291" s="196"/>
      <c r="S291" s="196"/>
      <c r="T291" s="197"/>
      <c r="AT291" s="191" t="s">
        <v>208</v>
      </c>
      <c r="AU291" s="191" t="s">
        <v>82</v>
      </c>
      <c r="AV291" s="12" t="s">
        <v>82</v>
      </c>
      <c r="AW291" s="12" t="s">
        <v>33</v>
      </c>
      <c r="AX291" s="12" t="s">
        <v>72</v>
      </c>
      <c r="AY291" s="191" t="s">
        <v>200</v>
      </c>
    </row>
    <row r="292" s="12" customFormat="1">
      <c r="B292" s="189"/>
      <c r="D292" s="190" t="s">
        <v>208</v>
      </c>
      <c r="E292" s="191" t="s">
        <v>3</v>
      </c>
      <c r="F292" s="192" t="s">
        <v>551</v>
      </c>
      <c r="H292" s="193">
        <v>45</v>
      </c>
      <c r="I292" s="194"/>
      <c r="L292" s="189"/>
      <c r="M292" s="195"/>
      <c r="N292" s="196"/>
      <c r="O292" s="196"/>
      <c r="P292" s="196"/>
      <c r="Q292" s="196"/>
      <c r="R292" s="196"/>
      <c r="S292" s="196"/>
      <c r="T292" s="197"/>
      <c r="AT292" s="191" t="s">
        <v>208</v>
      </c>
      <c r="AU292" s="191" t="s">
        <v>82</v>
      </c>
      <c r="AV292" s="12" t="s">
        <v>82</v>
      </c>
      <c r="AW292" s="12" t="s">
        <v>33</v>
      </c>
      <c r="AX292" s="12" t="s">
        <v>72</v>
      </c>
      <c r="AY292" s="191" t="s">
        <v>200</v>
      </c>
    </row>
    <row r="293" s="12" customFormat="1">
      <c r="B293" s="189"/>
      <c r="D293" s="190" t="s">
        <v>208</v>
      </c>
      <c r="E293" s="191" t="s">
        <v>3</v>
      </c>
      <c r="F293" s="192" t="s">
        <v>552</v>
      </c>
      <c r="H293" s="193">
        <v>122</v>
      </c>
      <c r="I293" s="194"/>
      <c r="L293" s="189"/>
      <c r="M293" s="195"/>
      <c r="N293" s="196"/>
      <c r="O293" s="196"/>
      <c r="P293" s="196"/>
      <c r="Q293" s="196"/>
      <c r="R293" s="196"/>
      <c r="S293" s="196"/>
      <c r="T293" s="197"/>
      <c r="AT293" s="191" t="s">
        <v>208</v>
      </c>
      <c r="AU293" s="191" t="s">
        <v>82</v>
      </c>
      <c r="AV293" s="12" t="s">
        <v>82</v>
      </c>
      <c r="AW293" s="12" t="s">
        <v>33</v>
      </c>
      <c r="AX293" s="12" t="s">
        <v>72</v>
      </c>
      <c r="AY293" s="191" t="s">
        <v>200</v>
      </c>
    </row>
    <row r="294" s="12" customFormat="1">
      <c r="B294" s="189"/>
      <c r="D294" s="190" t="s">
        <v>208</v>
      </c>
      <c r="E294" s="191" t="s">
        <v>3</v>
      </c>
      <c r="F294" s="192" t="s">
        <v>553</v>
      </c>
      <c r="H294" s="193">
        <v>32</v>
      </c>
      <c r="I294" s="194"/>
      <c r="L294" s="189"/>
      <c r="M294" s="195"/>
      <c r="N294" s="196"/>
      <c r="O294" s="196"/>
      <c r="P294" s="196"/>
      <c r="Q294" s="196"/>
      <c r="R294" s="196"/>
      <c r="S294" s="196"/>
      <c r="T294" s="197"/>
      <c r="AT294" s="191" t="s">
        <v>208</v>
      </c>
      <c r="AU294" s="191" t="s">
        <v>82</v>
      </c>
      <c r="AV294" s="12" t="s">
        <v>82</v>
      </c>
      <c r="AW294" s="12" t="s">
        <v>33</v>
      </c>
      <c r="AX294" s="12" t="s">
        <v>72</v>
      </c>
      <c r="AY294" s="191" t="s">
        <v>200</v>
      </c>
    </row>
    <row r="295" s="12" customFormat="1">
      <c r="B295" s="189"/>
      <c r="D295" s="190" t="s">
        <v>208</v>
      </c>
      <c r="E295" s="191" t="s">
        <v>3</v>
      </c>
      <c r="F295" s="192" t="s">
        <v>554</v>
      </c>
      <c r="H295" s="193">
        <v>181</v>
      </c>
      <c r="I295" s="194"/>
      <c r="L295" s="189"/>
      <c r="M295" s="195"/>
      <c r="N295" s="196"/>
      <c r="O295" s="196"/>
      <c r="P295" s="196"/>
      <c r="Q295" s="196"/>
      <c r="R295" s="196"/>
      <c r="S295" s="196"/>
      <c r="T295" s="197"/>
      <c r="AT295" s="191" t="s">
        <v>208</v>
      </c>
      <c r="AU295" s="191" t="s">
        <v>82</v>
      </c>
      <c r="AV295" s="12" t="s">
        <v>82</v>
      </c>
      <c r="AW295" s="12" t="s">
        <v>33</v>
      </c>
      <c r="AX295" s="12" t="s">
        <v>72</v>
      </c>
      <c r="AY295" s="191" t="s">
        <v>200</v>
      </c>
    </row>
    <row r="296" s="12" customFormat="1">
      <c r="B296" s="189"/>
      <c r="D296" s="190" t="s">
        <v>208</v>
      </c>
      <c r="E296" s="191" t="s">
        <v>3</v>
      </c>
      <c r="F296" s="192" t="s">
        <v>555</v>
      </c>
      <c r="H296" s="193">
        <v>184</v>
      </c>
      <c r="I296" s="194"/>
      <c r="L296" s="189"/>
      <c r="M296" s="195"/>
      <c r="N296" s="196"/>
      <c r="O296" s="196"/>
      <c r="P296" s="196"/>
      <c r="Q296" s="196"/>
      <c r="R296" s="196"/>
      <c r="S296" s="196"/>
      <c r="T296" s="197"/>
      <c r="AT296" s="191" t="s">
        <v>208</v>
      </c>
      <c r="AU296" s="191" t="s">
        <v>82</v>
      </c>
      <c r="AV296" s="12" t="s">
        <v>82</v>
      </c>
      <c r="AW296" s="12" t="s">
        <v>33</v>
      </c>
      <c r="AX296" s="12" t="s">
        <v>72</v>
      </c>
      <c r="AY296" s="191" t="s">
        <v>200</v>
      </c>
    </row>
    <row r="297" s="12" customFormat="1">
      <c r="B297" s="189"/>
      <c r="D297" s="190" t="s">
        <v>208</v>
      </c>
      <c r="E297" s="191" t="s">
        <v>3</v>
      </c>
      <c r="F297" s="192" t="s">
        <v>556</v>
      </c>
      <c r="H297" s="193">
        <v>71</v>
      </c>
      <c r="I297" s="194"/>
      <c r="L297" s="189"/>
      <c r="M297" s="195"/>
      <c r="N297" s="196"/>
      <c r="O297" s="196"/>
      <c r="P297" s="196"/>
      <c r="Q297" s="196"/>
      <c r="R297" s="196"/>
      <c r="S297" s="196"/>
      <c r="T297" s="197"/>
      <c r="AT297" s="191" t="s">
        <v>208</v>
      </c>
      <c r="AU297" s="191" t="s">
        <v>82</v>
      </c>
      <c r="AV297" s="12" t="s">
        <v>82</v>
      </c>
      <c r="AW297" s="12" t="s">
        <v>33</v>
      </c>
      <c r="AX297" s="12" t="s">
        <v>72</v>
      </c>
      <c r="AY297" s="191" t="s">
        <v>200</v>
      </c>
    </row>
    <row r="298" s="12" customFormat="1">
      <c r="B298" s="189"/>
      <c r="D298" s="190" t="s">
        <v>208</v>
      </c>
      <c r="E298" s="191" t="s">
        <v>3</v>
      </c>
      <c r="F298" s="192" t="s">
        <v>557</v>
      </c>
      <c r="H298" s="193">
        <v>68</v>
      </c>
      <c r="I298" s="194"/>
      <c r="L298" s="189"/>
      <c r="M298" s="195"/>
      <c r="N298" s="196"/>
      <c r="O298" s="196"/>
      <c r="P298" s="196"/>
      <c r="Q298" s="196"/>
      <c r="R298" s="196"/>
      <c r="S298" s="196"/>
      <c r="T298" s="197"/>
      <c r="AT298" s="191" t="s">
        <v>208</v>
      </c>
      <c r="AU298" s="191" t="s">
        <v>82</v>
      </c>
      <c r="AV298" s="12" t="s">
        <v>82</v>
      </c>
      <c r="AW298" s="12" t="s">
        <v>33</v>
      </c>
      <c r="AX298" s="12" t="s">
        <v>72</v>
      </c>
      <c r="AY298" s="191" t="s">
        <v>200</v>
      </c>
    </row>
    <row r="299" s="12" customFormat="1">
      <c r="B299" s="189"/>
      <c r="D299" s="190" t="s">
        <v>208</v>
      </c>
      <c r="E299" s="191" t="s">
        <v>3</v>
      </c>
      <c r="F299" s="192" t="s">
        <v>558</v>
      </c>
      <c r="H299" s="193">
        <v>120.90000000000001</v>
      </c>
      <c r="I299" s="194"/>
      <c r="L299" s="189"/>
      <c r="M299" s="195"/>
      <c r="N299" s="196"/>
      <c r="O299" s="196"/>
      <c r="P299" s="196"/>
      <c r="Q299" s="196"/>
      <c r="R299" s="196"/>
      <c r="S299" s="196"/>
      <c r="T299" s="197"/>
      <c r="AT299" s="191" t="s">
        <v>208</v>
      </c>
      <c r="AU299" s="191" t="s">
        <v>82</v>
      </c>
      <c r="AV299" s="12" t="s">
        <v>82</v>
      </c>
      <c r="AW299" s="12" t="s">
        <v>33</v>
      </c>
      <c r="AX299" s="12" t="s">
        <v>72</v>
      </c>
      <c r="AY299" s="191" t="s">
        <v>200</v>
      </c>
    </row>
    <row r="300" s="12" customFormat="1">
      <c r="B300" s="189"/>
      <c r="D300" s="190" t="s">
        <v>208</v>
      </c>
      <c r="E300" s="191" t="s">
        <v>3</v>
      </c>
      <c r="F300" s="192" t="s">
        <v>559</v>
      </c>
      <c r="H300" s="193">
        <v>516.03999999999996</v>
      </c>
      <c r="I300" s="194"/>
      <c r="L300" s="189"/>
      <c r="M300" s="195"/>
      <c r="N300" s="196"/>
      <c r="O300" s="196"/>
      <c r="P300" s="196"/>
      <c r="Q300" s="196"/>
      <c r="R300" s="196"/>
      <c r="S300" s="196"/>
      <c r="T300" s="197"/>
      <c r="AT300" s="191" t="s">
        <v>208</v>
      </c>
      <c r="AU300" s="191" t="s">
        <v>82</v>
      </c>
      <c r="AV300" s="12" t="s">
        <v>82</v>
      </c>
      <c r="AW300" s="12" t="s">
        <v>33</v>
      </c>
      <c r="AX300" s="12" t="s">
        <v>72</v>
      </c>
      <c r="AY300" s="191" t="s">
        <v>200</v>
      </c>
    </row>
    <row r="301" s="12" customFormat="1">
      <c r="B301" s="189"/>
      <c r="D301" s="190" t="s">
        <v>208</v>
      </c>
      <c r="E301" s="191" t="s">
        <v>3</v>
      </c>
      <c r="F301" s="192" t="s">
        <v>560</v>
      </c>
      <c r="H301" s="193">
        <v>21.140000000000001</v>
      </c>
      <c r="I301" s="194"/>
      <c r="L301" s="189"/>
      <c r="M301" s="195"/>
      <c r="N301" s="196"/>
      <c r="O301" s="196"/>
      <c r="P301" s="196"/>
      <c r="Q301" s="196"/>
      <c r="R301" s="196"/>
      <c r="S301" s="196"/>
      <c r="T301" s="197"/>
      <c r="AT301" s="191" t="s">
        <v>208</v>
      </c>
      <c r="AU301" s="191" t="s">
        <v>82</v>
      </c>
      <c r="AV301" s="12" t="s">
        <v>82</v>
      </c>
      <c r="AW301" s="12" t="s">
        <v>33</v>
      </c>
      <c r="AX301" s="12" t="s">
        <v>72</v>
      </c>
      <c r="AY301" s="191" t="s">
        <v>200</v>
      </c>
    </row>
    <row r="302" s="12" customFormat="1">
      <c r="B302" s="189"/>
      <c r="D302" s="190" t="s">
        <v>208</v>
      </c>
      <c r="E302" s="191" t="s">
        <v>3</v>
      </c>
      <c r="F302" s="192" t="s">
        <v>561</v>
      </c>
      <c r="H302" s="193">
        <v>81.620000000000005</v>
      </c>
      <c r="I302" s="194"/>
      <c r="L302" s="189"/>
      <c r="M302" s="195"/>
      <c r="N302" s="196"/>
      <c r="O302" s="196"/>
      <c r="P302" s="196"/>
      <c r="Q302" s="196"/>
      <c r="R302" s="196"/>
      <c r="S302" s="196"/>
      <c r="T302" s="197"/>
      <c r="AT302" s="191" t="s">
        <v>208</v>
      </c>
      <c r="AU302" s="191" t="s">
        <v>82</v>
      </c>
      <c r="AV302" s="12" t="s">
        <v>82</v>
      </c>
      <c r="AW302" s="12" t="s">
        <v>33</v>
      </c>
      <c r="AX302" s="12" t="s">
        <v>72</v>
      </c>
      <c r="AY302" s="191" t="s">
        <v>200</v>
      </c>
    </row>
    <row r="303" s="14" customFormat="1">
      <c r="B303" s="205"/>
      <c r="D303" s="190" t="s">
        <v>208</v>
      </c>
      <c r="E303" s="206" t="s">
        <v>137</v>
      </c>
      <c r="F303" s="207" t="s">
        <v>215</v>
      </c>
      <c r="H303" s="208">
        <v>1750.2000000000001</v>
      </c>
      <c r="I303" s="209"/>
      <c r="L303" s="205"/>
      <c r="M303" s="210"/>
      <c r="N303" s="211"/>
      <c r="O303" s="211"/>
      <c r="P303" s="211"/>
      <c r="Q303" s="211"/>
      <c r="R303" s="211"/>
      <c r="S303" s="211"/>
      <c r="T303" s="212"/>
      <c r="AT303" s="206" t="s">
        <v>208</v>
      </c>
      <c r="AU303" s="206" t="s">
        <v>82</v>
      </c>
      <c r="AV303" s="14" t="s">
        <v>206</v>
      </c>
      <c r="AW303" s="14" t="s">
        <v>33</v>
      </c>
      <c r="AX303" s="14" t="s">
        <v>80</v>
      </c>
      <c r="AY303" s="206" t="s">
        <v>200</v>
      </c>
    </row>
    <row r="304" s="1" customFormat="1" ht="16.5" customHeight="1">
      <c r="B304" s="176"/>
      <c r="C304" s="213" t="s">
        <v>562</v>
      </c>
      <c r="D304" s="213" t="s">
        <v>407</v>
      </c>
      <c r="E304" s="214" t="s">
        <v>563</v>
      </c>
      <c r="F304" s="215" t="s">
        <v>564</v>
      </c>
      <c r="G304" s="216" t="s">
        <v>116</v>
      </c>
      <c r="H304" s="217">
        <v>1776.453</v>
      </c>
      <c r="I304" s="218"/>
      <c r="J304" s="219">
        <f>ROUND(I304*H304,2)</f>
        <v>0</v>
      </c>
      <c r="K304" s="215" t="s">
        <v>205</v>
      </c>
      <c r="L304" s="220"/>
      <c r="M304" s="221" t="s">
        <v>3</v>
      </c>
      <c r="N304" s="222" t="s">
        <v>43</v>
      </c>
      <c r="O304" s="67"/>
      <c r="P304" s="186">
        <f>O304*H304</f>
        <v>0</v>
      </c>
      <c r="Q304" s="186">
        <v>0.052999999999999998</v>
      </c>
      <c r="R304" s="186">
        <f>Q304*H304</f>
        <v>94.152008999999993</v>
      </c>
      <c r="S304" s="186">
        <v>0</v>
      </c>
      <c r="T304" s="187">
        <f>S304*H304</f>
        <v>0</v>
      </c>
      <c r="AR304" s="19" t="s">
        <v>145</v>
      </c>
      <c r="AT304" s="19" t="s">
        <v>407</v>
      </c>
      <c r="AU304" s="19" t="s">
        <v>82</v>
      </c>
      <c r="AY304" s="19" t="s">
        <v>200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9" t="s">
        <v>80</v>
      </c>
      <c r="BK304" s="188">
        <f>ROUND(I304*H304,2)</f>
        <v>0</v>
      </c>
      <c r="BL304" s="19" t="s">
        <v>206</v>
      </c>
      <c r="BM304" s="19" t="s">
        <v>565</v>
      </c>
    </row>
    <row r="305" s="12" customFormat="1">
      <c r="B305" s="189"/>
      <c r="D305" s="190" t="s">
        <v>208</v>
      </c>
      <c r="F305" s="192" t="s">
        <v>566</v>
      </c>
      <c r="H305" s="193">
        <v>1776.453</v>
      </c>
      <c r="I305" s="194"/>
      <c r="L305" s="189"/>
      <c r="M305" s="195"/>
      <c r="N305" s="196"/>
      <c r="O305" s="196"/>
      <c r="P305" s="196"/>
      <c r="Q305" s="196"/>
      <c r="R305" s="196"/>
      <c r="S305" s="196"/>
      <c r="T305" s="197"/>
      <c r="AT305" s="191" t="s">
        <v>208</v>
      </c>
      <c r="AU305" s="191" t="s">
        <v>82</v>
      </c>
      <c r="AV305" s="12" t="s">
        <v>82</v>
      </c>
      <c r="AW305" s="12" t="s">
        <v>4</v>
      </c>
      <c r="AX305" s="12" t="s">
        <v>80</v>
      </c>
      <c r="AY305" s="191" t="s">
        <v>200</v>
      </c>
    </row>
    <row r="306" s="1" customFormat="1" ht="16.5" customHeight="1">
      <c r="B306" s="176"/>
      <c r="C306" s="177" t="s">
        <v>567</v>
      </c>
      <c r="D306" s="177" t="s">
        <v>202</v>
      </c>
      <c r="E306" s="178" t="s">
        <v>568</v>
      </c>
      <c r="F306" s="179" t="s">
        <v>569</v>
      </c>
      <c r="G306" s="180" t="s">
        <v>116</v>
      </c>
      <c r="H306" s="181">
        <v>301.5</v>
      </c>
      <c r="I306" s="182"/>
      <c r="J306" s="183">
        <f>ROUND(I306*H306,2)</f>
        <v>0</v>
      </c>
      <c r="K306" s="179" t="s">
        <v>205</v>
      </c>
      <c r="L306" s="37"/>
      <c r="M306" s="184" t="s">
        <v>3</v>
      </c>
      <c r="N306" s="185" t="s">
        <v>43</v>
      </c>
      <c r="O306" s="67"/>
      <c r="P306" s="186">
        <f>O306*H306</f>
        <v>0</v>
      </c>
      <c r="Q306" s="186">
        <v>8.0000000000000007E-05</v>
      </c>
      <c r="R306" s="186">
        <f>Q306*H306</f>
        <v>0.024120000000000003</v>
      </c>
      <c r="S306" s="186">
        <v>0</v>
      </c>
      <c r="T306" s="187">
        <f>S306*H306</f>
        <v>0</v>
      </c>
      <c r="AR306" s="19" t="s">
        <v>206</v>
      </c>
      <c r="AT306" s="19" t="s">
        <v>202</v>
      </c>
      <c r="AU306" s="19" t="s">
        <v>82</v>
      </c>
      <c r="AY306" s="19" t="s">
        <v>200</v>
      </c>
      <c r="BE306" s="188">
        <f>IF(N306="základní",J306,0)</f>
        <v>0</v>
      </c>
      <c r="BF306" s="188">
        <f>IF(N306="snížená",J306,0)</f>
        <v>0</v>
      </c>
      <c r="BG306" s="188">
        <f>IF(N306="zákl. přenesená",J306,0)</f>
        <v>0</v>
      </c>
      <c r="BH306" s="188">
        <f>IF(N306="sníž. přenesená",J306,0)</f>
        <v>0</v>
      </c>
      <c r="BI306" s="188">
        <f>IF(N306="nulová",J306,0)</f>
        <v>0</v>
      </c>
      <c r="BJ306" s="19" t="s">
        <v>80</v>
      </c>
      <c r="BK306" s="188">
        <f>ROUND(I306*H306,2)</f>
        <v>0</v>
      </c>
      <c r="BL306" s="19" t="s">
        <v>206</v>
      </c>
      <c r="BM306" s="19" t="s">
        <v>570</v>
      </c>
    </row>
    <row r="307" s="12" customFormat="1">
      <c r="B307" s="189"/>
      <c r="D307" s="190" t="s">
        <v>208</v>
      </c>
      <c r="E307" s="191" t="s">
        <v>3</v>
      </c>
      <c r="F307" s="192" t="s">
        <v>571</v>
      </c>
      <c r="H307" s="193">
        <v>301.5</v>
      </c>
      <c r="I307" s="194"/>
      <c r="L307" s="189"/>
      <c r="M307" s="195"/>
      <c r="N307" s="196"/>
      <c r="O307" s="196"/>
      <c r="P307" s="196"/>
      <c r="Q307" s="196"/>
      <c r="R307" s="196"/>
      <c r="S307" s="196"/>
      <c r="T307" s="197"/>
      <c r="AT307" s="191" t="s">
        <v>208</v>
      </c>
      <c r="AU307" s="191" t="s">
        <v>82</v>
      </c>
      <c r="AV307" s="12" t="s">
        <v>82</v>
      </c>
      <c r="AW307" s="12" t="s">
        <v>33</v>
      </c>
      <c r="AX307" s="12" t="s">
        <v>72</v>
      </c>
      <c r="AY307" s="191" t="s">
        <v>200</v>
      </c>
    </row>
    <row r="308" s="14" customFormat="1">
      <c r="B308" s="205"/>
      <c r="D308" s="190" t="s">
        <v>208</v>
      </c>
      <c r="E308" s="206" t="s">
        <v>118</v>
      </c>
      <c r="F308" s="207" t="s">
        <v>215</v>
      </c>
      <c r="H308" s="208">
        <v>301.5</v>
      </c>
      <c r="I308" s="209"/>
      <c r="L308" s="205"/>
      <c r="M308" s="210"/>
      <c r="N308" s="211"/>
      <c r="O308" s="211"/>
      <c r="P308" s="211"/>
      <c r="Q308" s="211"/>
      <c r="R308" s="211"/>
      <c r="S308" s="211"/>
      <c r="T308" s="212"/>
      <c r="AT308" s="206" t="s">
        <v>208</v>
      </c>
      <c r="AU308" s="206" t="s">
        <v>82</v>
      </c>
      <c r="AV308" s="14" t="s">
        <v>206</v>
      </c>
      <c r="AW308" s="14" t="s">
        <v>33</v>
      </c>
      <c r="AX308" s="14" t="s">
        <v>80</v>
      </c>
      <c r="AY308" s="206" t="s">
        <v>200</v>
      </c>
    </row>
    <row r="309" s="1" customFormat="1" ht="16.5" customHeight="1">
      <c r="B309" s="176"/>
      <c r="C309" s="213" t="s">
        <v>572</v>
      </c>
      <c r="D309" s="213" t="s">
        <v>407</v>
      </c>
      <c r="E309" s="214" t="s">
        <v>573</v>
      </c>
      <c r="F309" s="215" t="s">
        <v>574</v>
      </c>
      <c r="G309" s="216" t="s">
        <v>116</v>
      </c>
      <c r="H309" s="217">
        <v>306.02300000000002</v>
      </c>
      <c r="I309" s="218"/>
      <c r="J309" s="219">
        <f>ROUND(I309*H309,2)</f>
        <v>0</v>
      </c>
      <c r="K309" s="215" t="s">
        <v>205</v>
      </c>
      <c r="L309" s="220"/>
      <c r="M309" s="221" t="s">
        <v>3</v>
      </c>
      <c r="N309" s="222" t="s">
        <v>43</v>
      </c>
      <c r="O309" s="67"/>
      <c r="P309" s="186">
        <f>O309*H309</f>
        <v>0</v>
      </c>
      <c r="Q309" s="186">
        <v>0.071999999999999995</v>
      </c>
      <c r="R309" s="186">
        <f>Q309*H309</f>
        <v>22.033656000000001</v>
      </c>
      <c r="S309" s="186">
        <v>0</v>
      </c>
      <c r="T309" s="187">
        <f>S309*H309</f>
        <v>0</v>
      </c>
      <c r="AR309" s="19" t="s">
        <v>145</v>
      </c>
      <c r="AT309" s="19" t="s">
        <v>407</v>
      </c>
      <c r="AU309" s="19" t="s">
        <v>82</v>
      </c>
      <c r="AY309" s="19" t="s">
        <v>200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19" t="s">
        <v>80</v>
      </c>
      <c r="BK309" s="188">
        <f>ROUND(I309*H309,2)</f>
        <v>0</v>
      </c>
      <c r="BL309" s="19" t="s">
        <v>206</v>
      </c>
      <c r="BM309" s="19" t="s">
        <v>575</v>
      </c>
    </row>
    <row r="310" s="12" customFormat="1">
      <c r="B310" s="189"/>
      <c r="D310" s="190" t="s">
        <v>208</v>
      </c>
      <c r="F310" s="192" t="s">
        <v>576</v>
      </c>
      <c r="H310" s="193">
        <v>306.02300000000002</v>
      </c>
      <c r="I310" s="194"/>
      <c r="L310" s="189"/>
      <c r="M310" s="195"/>
      <c r="N310" s="196"/>
      <c r="O310" s="196"/>
      <c r="P310" s="196"/>
      <c r="Q310" s="196"/>
      <c r="R310" s="196"/>
      <c r="S310" s="196"/>
      <c r="T310" s="197"/>
      <c r="AT310" s="191" t="s">
        <v>208</v>
      </c>
      <c r="AU310" s="191" t="s">
        <v>82</v>
      </c>
      <c r="AV310" s="12" t="s">
        <v>82</v>
      </c>
      <c r="AW310" s="12" t="s">
        <v>4</v>
      </c>
      <c r="AX310" s="12" t="s">
        <v>80</v>
      </c>
      <c r="AY310" s="191" t="s">
        <v>200</v>
      </c>
    </row>
    <row r="311" s="1" customFormat="1" ht="16.5" customHeight="1">
      <c r="B311" s="176"/>
      <c r="C311" s="177" t="s">
        <v>577</v>
      </c>
      <c r="D311" s="177" t="s">
        <v>202</v>
      </c>
      <c r="E311" s="178" t="s">
        <v>578</v>
      </c>
      <c r="F311" s="179" t="s">
        <v>579</v>
      </c>
      <c r="G311" s="180" t="s">
        <v>116</v>
      </c>
      <c r="H311" s="181">
        <v>126.5</v>
      </c>
      <c r="I311" s="182"/>
      <c r="J311" s="183">
        <f>ROUND(I311*H311,2)</f>
        <v>0</v>
      </c>
      <c r="K311" s="179" t="s">
        <v>205</v>
      </c>
      <c r="L311" s="37"/>
      <c r="M311" s="184" t="s">
        <v>3</v>
      </c>
      <c r="N311" s="185" t="s">
        <v>43</v>
      </c>
      <c r="O311" s="67"/>
      <c r="P311" s="186">
        <f>O311*H311</f>
        <v>0</v>
      </c>
      <c r="Q311" s="186">
        <v>0.00011</v>
      </c>
      <c r="R311" s="186">
        <f>Q311*H311</f>
        <v>0.013915</v>
      </c>
      <c r="S311" s="186">
        <v>0</v>
      </c>
      <c r="T311" s="187">
        <f>S311*H311</f>
        <v>0</v>
      </c>
      <c r="AR311" s="19" t="s">
        <v>206</v>
      </c>
      <c r="AT311" s="19" t="s">
        <v>202</v>
      </c>
      <c r="AU311" s="19" t="s">
        <v>82</v>
      </c>
      <c r="AY311" s="19" t="s">
        <v>200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9" t="s">
        <v>80</v>
      </c>
      <c r="BK311" s="188">
        <f>ROUND(I311*H311,2)</f>
        <v>0</v>
      </c>
      <c r="BL311" s="19" t="s">
        <v>206</v>
      </c>
      <c r="BM311" s="19" t="s">
        <v>580</v>
      </c>
    </row>
    <row r="312" s="12" customFormat="1">
      <c r="B312" s="189"/>
      <c r="D312" s="190" t="s">
        <v>208</v>
      </c>
      <c r="E312" s="191" t="s">
        <v>3</v>
      </c>
      <c r="F312" s="192" t="s">
        <v>581</v>
      </c>
      <c r="H312" s="193">
        <v>126.5</v>
      </c>
      <c r="I312" s="194"/>
      <c r="L312" s="189"/>
      <c r="M312" s="195"/>
      <c r="N312" s="196"/>
      <c r="O312" s="196"/>
      <c r="P312" s="196"/>
      <c r="Q312" s="196"/>
      <c r="R312" s="196"/>
      <c r="S312" s="196"/>
      <c r="T312" s="197"/>
      <c r="AT312" s="191" t="s">
        <v>208</v>
      </c>
      <c r="AU312" s="191" t="s">
        <v>82</v>
      </c>
      <c r="AV312" s="12" t="s">
        <v>82</v>
      </c>
      <c r="AW312" s="12" t="s">
        <v>33</v>
      </c>
      <c r="AX312" s="12" t="s">
        <v>72</v>
      </c>
      <c r="AY312" s="191" t="s">
        <v>200</v>
      </c>
    </row>
    <row r="313" s="14" customFormat="1">
      <c r="B313" s="205"/>
      <c r="D313" s="190" t="s">
        <v>208</v>
      </c>
      <c r="E313" s="206" t="s">
        <v>122</v>
      </c>
      <c r="F313" s="207" t="s">
        <v>215</v>
      </c>
      <c r="H313" s="208">
        <v>126.5</v>
      </c>
      <c r="I313" s="209"/>
      <c r="L313" s="205"/>
      <c r="M313" s="210"/>
      <c r="N313" s="211"/>
      <c r="O313" s="211"/>
      <c r="P313" s="211"/>
      <c r="Q313" s="211"/>
      <c r="R313" s="211"/>
      <c r="S313" s="211"/>
      <c r="T313" s="212"/>
      <c r="AT313" s="206" t="s">
        <v>208</v>
      </c>
      <c r="AU313" s="206" t="s">
        <v>82</v>
      </c>
      <c r="AV313" s="14" t="s">
        <v>206</v>
      </c>
      <c r="AW313" s="14" t="s">
        <v>33</v>
      </c>
      <c r="AX313" s="14" t="s">
        <v>80</v>
      </c>
      <c r="AY313" s="206" t="s">
        <v>200</v>
      </c>
    </row>
    <row r="314" s="1" customFormat="1" ht="16.5" customHeight="1">
      <c r="B314" s="176"/>
      <c r="C314" s="213" t="s">
        <v>582</v>
      </c>
      <c r="D314" s="213" t="s">
        <v>407</v>
      </c>
      <c r="E314" s="214" t="s">
        <v>583</v>
      </c>
      <c r="F314" s="215" t="s">
        <v>584</v>
      </c>
      <c r="G314" s="216" t="s">
        <v>116</v>
      </c>
      <c r="H314" s="217">
        <v>128.398</v>
      </c>
      <c r="I314" s="218"/>
      <c r="J314" s="219">
        <f>ROUND(I314*H314,2)</f>
        <v>0</v>
      </c>
      <c r="K314" s="215" t="s">
        <v>205</v>
      </c>
      <c r="L314" s="220"/>
      <c r="M314" s="221" t="s">
        <v>3</v>
      </c>
      <c r="N314" s="222" t="s">
        <v>43</v>
      </c>
      <c r="O314" s="67"/>
      <c r="P314" s="186">
        <f>O314*H314</f>
        <v>0</v>
      </c>
      <c r="Q314" s="186">
        <v>0.13600000000000001</v>
      </c>
      <c r="R314" s="186">
        <f>Q314*H314</f>
        <v>17.462128</v>
      </c>
      <c r="S314" s="186">
        <v>0</v>
      </c>
      <c r="T314" s="187">
        <f>S314*H314</f>
        <v>0</v>
      </c>
      <c r="AR314" s="19" t="s">
        <v>145</v>
      </c>
      <c r="AT314" s="19" t="s">
        <v>407</v>
      </c>
      <c r="AU314" s="19" t="s">
        <v>82</v>
      </c>
      <c r="AY314" s="19" t="s">
        <v>200</v>
      </c>
      <c r="BE314" s="188">
        <f>IF(N314="základní",J314,0)</f>
        <v>0</v>
      </c>
      <c r="BF314" s="188">
        <f>IF(N314="snížená",J314,0)</f>
        <v>0</v>
      </c>
      <c r="BG314" s="188">
        <f>IF(N314="zákl. přenesená",J314,0)</f>
        <v>0</v>
      </c>
      <c r="BH314" s="188">
        <f>IF(N314="sníž. přenesená",J314,0)</f>
        <v>0</v>
      </c>
      <c r="BI314" s="188">
        <f>IF(N314="nulová",J314,0)</f>
        <v>0</v>
      </c>
      <c r="BJ314" s="19" t="s">
        <v>80</v>
      </c>
      <c r="BK314" s="188">
        <f>ROUND(I314*H314,2)</f>
        <v>0</v>
      </c>
      <c r="BL314" s="19" t="s">
        <v>206</v>
      </c>
      <c r="BM314" s="19" t="s">
        <v>585</v>
      </c>
    </row>
    <row r="315" s="12" customFormat="1">
      <c r="B315" s="189"/>
      <c r="D315" s="190" t="s">
        <v>208</v>
      </c>
      <c r="F315" s="192" t="s">
        <v>586</v>
      </c>
      <c r="H315" s="193">
        <v>128.398</v>
      </c>
      <c r="I315" s="194"/>
      <c r="L315" s="189"/>
      <c r="M315" s="195"/>
      <c r="N315" s="196"/>
      <c r="O315" s="196"/>
      <c r="P315" s="196"/>
      <c r="Q315" s="196"/>
      <c r="R315" s="196"/>
      <c r="S315" s="196"/>
      <c r="T315" s="197"/>
      <c r="AT315" s="191" t="s">
        <v>208</v>
      </c>
      <c r="AU315" s="191" t="s">
        <v>82</v>
      </c>
      <c r="AV315" s="12" t="s">
        <v>82</v>
      </c>
      <c r="AW315" s="12" t="s">
        <v>4</v>
      </c>
      <c r="AX315" s="12" t="s">
        <v>80</v>
      </c>
      <c r="AY315" s="191" t="s">
        <v>200</v>
      </c>
    </row>
    <row r="316" s="1" customFormat="1" ht="22.5" customHeight="1">
      <c r="B316" s="176"/>
      <c r="C316" s="177" t="s">
        <v>587</v>
      </c>
      <c r="D316" s="177" t="s">
        <v>202</v>
      </c>
      <c r="E316" s="178" t="s">
        <v>588</v>
      </c>
      <c r="F316" s="179" t="s">
        <v>589</v>
      </c>
      <c r="G316" s="180" t="s">
        <v>127</v>
      </c>
      <c r="H316" s="181">
        <v>4</v>
      </c>
      <c r="I316" s="182"/>
      <c r="J316" s="183">
        <f>ROUND(I316*H316,2)</f>
        <v>0</v>
      </c>
      <c r="K316" s="179" t="s">
        <v>205</v>
      </c>
      <c r="L316" s="37"/>
      <c r="M316" s="184" t="s">
        <v>3</v>
      </c>
      <c r="N316" s="185" t="s">
        <v>43</v>
      </c>
      <c r="O316" s="67"/>
      <c r="P316" s="186">
        <f>O316*H316</f>
        <v>0</v>
      </c>
      <c r="Q316" s="186">
        <v>6.9999999999999994E-05</v>
      </c>
      <c r="R316" s="186">
        <f>Q316*H316</f>
        <v>0.00027999999999999998</v>
      </c>
      <c r="S316" s="186">
        <v>0</v>
      </c>
      <c r="T316" s="187">
        <f>S316*H316</f>
        <v>0</v>
      </c>
      <c r="AR316" s="19" t="s">
        <v>206</v>
      </c>
      <c r="AT316" s="19" t="s">
        <v>202</v>
      </c>
      <c r="AU316" s="19" t="s">
        <v>82</v>
      </c>
      <c r="AY316" s="19" t="s">
        <v>200</v>
      </c>
      <c r="BE316" s="188">
        <f>IF(N316="základní",J316,0)</f>
        <v>0</v>
      </c>
      <c r="BF316" s="188">
        <f>IF(N316="snížená",J316,0)</f>
        <v>0</v>
      </c>
      <c r="BG316" s="188">
        <f>IF(N316="zákl. přenesená",J316,0)</f>
        <v>0</v>
      </c>
      <c r="BH316" s="188">
        <f>IF(N316="sníž. přenesená",J316,0)</f>
        <v>0</v>
      </c>
      <c r="BI316" s="188">
        <f>IF(N316="nulová",J316,0)</f>
        <v>0</v>
      </c>
      <c r="BJ316" s="19" t="s">
        <v>80</v>
      </c>
      <c r="BK316" s="188">
        <f>ROUND(I316*H316,2)</f>
        <v>0</v>
      </c>
      <c r="BL316" s="19" t="s">
        <v>206</v>
      </c>
      <c r="BM316" s="19" t="s">
        <v>590</v>
      </c>
    </row>
    <row r="317" s="1" customFormat="1" ht="16.5" customHeight="1">
      <c r="B317" s="176"/>
      <c r="C317" s="213" t="s">
        <v>591</v>
      </c>
      <c r="D317" s="213" t="s">
        <v>407</v>
      </c>
      <c r="E317" s="214" t="s">
        <v>592</v>
      </c>
      <c r="F317" s="215" t="s">
        <v>593</v>
      </c>
      <c r="G317" s="216" t="s">
        <v>127</v>
      </c>
      <c r="H317" s="217">
        <v>1</v>
      </c>
      <c r="I317" s="218"/>
      <c r="J317" s="219">
        <f>ROUND(I317*H317,2)</f>
        <v>0</v>
      </c>
      <c r="K317" s="215" t="s">
        <v>205</v>
      </c>
      <c r="L317" s="220"/>
      <c r="M317" s="221" t="s">
        <v>3</v>
      </c>
      <c r="N317" s="222" t="s">
        <v>43</v>
      </c>
      <c r="O317" s="67"/>
      <c r="P317" s="186">
        <f>O317*H317</f>
        <v>0</v>
      </c>
      <c r="Q317" s="186">
        <v>0.019</v>
      </c>
      <c r="R317" s="186">
        <f>Q317*H317</f>
        <v>0.019</v>
      </c>
      <c r="S317" s="186">
        <v>0</v>
      </c>
      <c r="T317" s="187">
        <f>S317*H317</f>
        <v>0</v>
      </c>
      <c r="AR317" s="19" t="s">
        <v>145</v>
      </c>
      <c r="AT317" s="19" t="s">
        <v>407</v>
      </c>
      <c r="AU317" s="19" t="s">
        <v>82</v>
      </c>
      <c r="AY317" s="19" t="s">
        <v>200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19" t="s">
        <v>80</v>
      </c>
      <c r="BK317" s="188">
        <f>ROUND(I317*H317,2)</f>
        <v>0</v>
      </c>
      <c r="BL317" s="19" t="s">
        <v>206</v>
      </c>
      <c r="BM317" s="19" t="s">
        <v>594</v>
      </c>
    </row>
    <row r="318" s="12" customFormat="1">
      <c r="B318" s="189"/>
      <c r="D318" s="190" t="s">
        <v>208</v>
      </c>
      <c r="E318" s="191" t="s">
        <v>3</v>
      </c>
      <c r="F318" s="192" t="s">
        <v>595</v>
      </c>
      <c r="H318" s="193">
        <v>1</v>
      </c>
      <c r="I318" s="194"/>
      <c r="L318" s="189"/>
      <c r="M318" s="195"/>
      <c r="N318" s="196"/>
      <c r="O318" s="196"/>
      <c r="P318" s="196"/>
      <c r="Q318" s="196"/>
      <c r="R318" s="196"/>
      <c r="S318" s="196"/>
      <c r="T318" s="197"/>
      <c r="AT318" s="191" t="s">
        <v>208</v>
      </c>
      <c r="AU318" s="191" t="s">
        <v>82</v>
      </c>
      <c r="AV318" s="12" t="s">
        <v>82</v>
      </c>
      <c r="AW318" s="12" t="s">
        <v>33</v>
      </c>
      <c r="AX318" s="12" t="s">
        <v>80</v>
      </c>
      <c r="AY318" s="191" t="s">
        <v>200</v>
      </c>
    </row>
    <row r="319" s="1" customFormat="1" ht="16.5" customHeight="1">
      <c r="B319" s="176"/>
      <c r="C319" s="213" t="s">
        <v>596</v>
      </c>
      <c r="D319" s="213" t="s">
        <v>407</v>
      </c>
      <c r="E319" s="214" t="s">
        <v>597</v>
      </c>
      <c r="F319" s="215" t="s">
        <v>598</v>
      </c>
      <c r="G319" s="216" t="s">
        <v>127</v>
      </c>
      <c r="H319" s="217">
        <v>1</v>
      </c>
      <c r="I319" s="218"/>
      <c r="J319" s="219">
        <f>ROUND(I319*H319,2)</f>
        <v>0</v>
      </c>
      <c r="K319" s="215" t="s">
        <v>205</v>
      </c>
      <c r="L319" s="220"/>
      <c r="M319" s="221" t="s">
        <v>3</v>
      </c>
      <c r="N319" s="222" t="s">
        <v>43</v>
      </c>
      <c r="O319" s="67"/>
      <c r="P319" s="186">
        <f>O319*H319</f>
        <v>0</v>
      </c>
      <c r="Q319" s="186">
        <v>0.016</v>
      </c>
      <c r="R319" s="186">
        <f>Q319*H319</f>
        <v>0.016</v>
      </c>
      <c r="S319" s="186">
        <v>0</v>
      </c>
      <c r="T319" s="187">
        <f>S319*H319</f>
        <v>0</v>
      </c>
      <c r="AR319" s="19" t="s">
        <v>145</v>
      </c>
      <c r="AT319" s="19" t="s">
        <v>407</v>
      </c>
      <c r="AU319" s="19" t="s">
        <v>82</v>
      </c>
      <c r="AY319" s="19" t="s">
        <v>200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9" t="s">
        <v>80</v>
      </c>
      <c r="BK319" s="188">
        <f>ROUND(I319*H319,2)</f>
        <v>0</v>
      </c>
      <c r="BL319" s="19" t="s">
        <v>206</v>
      </c>
      <c r="BM319" s="19" t="s">
        <v>599</v>
      </c>
    </row>
    <row r="320" s="12" customFormat="1">
      <c r="B320" s="189"/>
      <c r="D320" s="190" t="s">
        <v>208</v>
      </c>
      <c r="E320" s="191" t="s">
        <v>3</v>
      </c>
      <c r="F320" s="192" t="s">
        <v>595</v>
      </c>
      <c r="H320" s="193">
        <v>1</v>
      </c>
      <c r="I320" s="194"/>
      <c r="L320" s="189"/>
      <c r="M320" s="195"/>
      <c r="N320" s="196"/>
      <c r="O320" s="196"/>
      <c r="P320" s="196"/>
      <c r="Q320" s="196"/>
      <c r="R320" s="196"/>
      <c r="S320" s="196"/>
      <c r="T320" s="197"/>
      <c r="AT320" s="191" t="s">
        <v>208</v>
      </c>
      <c r="AU320" s="191" t="s">
        <v>82</v>
      </c>
      <c r="AV320" s="12" t="s">
        <v>82</v>
      </c>
      <c r="AW320" s="12" t="s">
        <v>33</v>
      </c>
      <c r="AX320" s="12" t="s">
        <v>80</v>
      </c>
      <c r="AY320" s="191" t="s">
        <v>200</v>
      </c>
    </row>
    <row r="321" s="1" customFormat="1" ht="16.5" customHeight="1">
      <c r="B321" s="176"/>
      <c r="C321" s="213" t="s">
        <v>600</v>
      </c>
      <c r="D321" s="213" t="s">
        <v>407</v>
      </c>
      <c r="E321" s="214" t="s">
        <v>601</v>
      </c>
      <c r="F321" s="215" t="s">
        <v>602</v>
      </c>
      <c r="G321" s="216" t="s">
        <v>127</v>
      </c>
      <c r="H321" s="217">
        <v>1</v>
      </c>
      <c r="I321" s="218"/>
      <c r="J321" s="219">
        <f>ROUND(I321*H321,2)</f>
        <v>0</v>
      </c>
      <c r="K321" s="215" t="s">
        <v>205</v>
      </c>
      <c r="L321" s="220"/>
      <c r="M321" s="221" t="s">
        <v>3</v>
      </c>
      <c r="N321" s="222" t="s">
        <v>43</v>
      </c>
      <c r="O321" s="67"/>
      <c r="P321" s="186">
        <f>O321*H321</f>
        <v>0</v>
      </c>
      <c r="Q321" s="186">
        <v>0.01</v>
      </c>
      <c r="R321" s="186">
        <f>Q321*H321</f>
        <v>0.01</v>
      </c>
      <c r="S321" s="186">
        <v>0</v>
      </c>
      <c r="T321" s="187">
        <f>S321*H321</f>
        <v>0</v>
      </c>
      <c r="AR321" s="19" t="s">
        <v>145</v>
      </c>
      <c r="AT321" s="19" t="s">
        <v>407</v>
      </c>
      <c r="AU321" s="19" t="s">
        <v>82</v>
      </c>
      <c r="AY321" s="19" t="s">
        <v>200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19" t="s">
        <v>80</v>
      </c>
      <c r="BK321" s="188">
        <f>ROUND(I321*H321,2)</f>
        <v>0</v>
      </c>
      <c r="BL321" s="19" t="s">
        <v>206</v>
      </c>
      <c r="BM321" s="19" t="s">
        <v>603</v>
      </c>
    </row>
    <row r="322" s="12" customFormat="1">
      <c r="B322" s="189"/>
      <c r="D322" s="190" t="s">
        <v>208</v>
      </c>
      <c r="E322" s="191" t="s">
        <v>3</v>
      </c>
      <c r="F322" s="192" t="s">
        <v>595</v>
      </c>
      <c r="H322" s="193">
        <v>1</v>
      </c>
      <c r="I322" s="194"/>
      <c r="L322" s="189"/>
      <c r="M322" s="195"/>
      <c r="N322" s="196"/>
      <c r="O322" s="196"/>
      <c r="P322" s="196"/>
      <c r="Q322" s="196"/>
      <c r="R322" s="196"/>
      <c r="S322" s="196"/>
      <c r="T322" s="197"/>
      <c r="AT322" s="191" t="s">
        <v>208</v>
      </c>
      <c r="AU322" s="191" t="s">
        <v>82</v>
      </c>
      <c r="AV322" s="12" t="s">
        <v>82</v>
      </c>
      <c r="AW322" s="12" t="s">
        <v>33</v>
      </c>
      <c r="AX322" s="12" t="s">
        <v>80</v>
      </c>
      <c r="AY322" s="191" t="s">
        <v>200</v>
      </c>
    </row>
    <row r="323" s="1" customFormat="1" ht="16.5" customHeight="1">
      <c r="B323" s="176"/>
      <c r="C323" s="213" t="s">
        <v>604</v>
      </c>
      <c r="D323" s="213" t="s">
        <v>407</v>
      </c>
      <c r="E323" s="214" t="s">
        <v>605</v>
      </c>
      <c r="F323" s="215" t="s">
        <v>606</v>
      </c>
      <c r="G323" s="216" t="s">
        <v>116</v>
      </c>
      <c r="H323" s="217">
        <v>1</v>
      </c>
      <c r="I323" s="218"/>
      <c r="J323" s="219">
        <f>ROUND(I323*H323,2)</f>
        <v>0</v>
      </c>
      <c r="K323" s="215" t="s">
        <v>205</v>
      </c>
      <c r="L323" s="220"/>
      <c r="M323" s="221" t="s">
        <v>3</v>
      </c>
      <c r="N323" s="222" t="s">
        <v>43</v>
      </c>
      <c r="O323" s="67"/>
      <c r="P323" s="186">
        <f>O323*H323</f>
        <v>0</v>
      </c>
      <c r="Q323" s="186">
        <v>0.024</v>
      </c>
      <c r="R323" s="186">
        <f>Q323*H323</f>
        <v>0.024</v>
      </c>
      <c r="S323" s="186">
        <v>0</v>
      </c>
      <c r="T323" s="187">
        <f>S323*H323</f>
        <v>0</v>
      </c>
      <c r="AR323" s="19" t="s">
        <v>145</v>
      </c>
      <c r="AT323" s="19" t="s">
        <v>407</v>
      </c>
      <c r="AU323" s="19" t="s">
        <v>82</v>
      </c>
      <c r="AY323" s="19" t="s">
        <v>200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19" t="s">
        <v>80</v>
      </c>
      <c r="BK323" s="188">
        <f>ROUND(I323*H323,2)</f>
        <v>0</v>
      </c>
      <c r="BL323" s="19" t="s">
        <v>206</v>
      </c>
      <c r="BM323" s="19" t="s">
        <v>607</v>
      </c>
    </row>
    <row r="324" s="12" customFormat="1">
      <c r="B324" s="189"/>
      <c r="D324" s="190" t="s">
        <v>208</v>
      </c>
      <c r="E324" s="191" t="s">
        <v>3</v>
      </c>
      <c r="F324" s="192" t="s">
        <v>595</v>
      </c>
      <c r="H324" s="193">
        <v>1</v>
      </c>
      <c r="I324" s="194"/>
      <c r="L324" s="189"/>
      <c r="M324" s="195"/>
      <c r="N324" s="196"/>
      <c r="O324" s="196"/>
      <c r="P324" s="196"/>
      <c r="Q324" s="196"/>
      <c r="R324" s="196"/>
      <c r="S324" s="196"/>
      <c r="T324" s="197"/>
      <c r="AT324" s="191" t="s">
        <v>208</v>
      </c>
      <c r="AU324" s="191" t="s">
        <v>82</v>
      </c>
      <c r="AV324" s="12" t="s">
        <v>82</v>
      </c>
      <c r="AW324" s="12" t="s">
        <v>33</v>
      </c>
      <c r="AX324" s="12" t="s">
        <v>80</v>
      </c>
      <c r="AY324" s="191" t="s">
        <v>200</v>
      </c>
    </row>
    <row r="325" s="1" customFormat="1" ht="22.5" customHeight="1">
      <c r="B325" s="176"/>
      <c r="C325" s="177" t="s">
        <v>608</v>
      </c>
      <c r="D325" s="177" t="s">
        <v>202</v>
      </c>
      <c r="E325" s="178" t="s">
        <v>609</v>
      </c>
      <c r="F325" s="179" t="s">
        <v>610</v>
      </c>
      <c r="G325" s="180" t="s">
        <v>127</v>
      </c>
      <c r="H325" s="181">
        <v>126</v>
      </c>
      <c r="I325" s="182"/>
      <c r="J325" s="183">
        <f>ROUND(I325*H325,2)</f>
        <v>0</v>
      </c>
      <c r="K325" s="179" t="s">
        <v>205</v>
      </c>
      <c r="L325" s="37"/>
      <c r="M325" s="184" t="s">
        <v>3</v>
      </c>
      <c r="N325" s="185" t="s">
        <v>43</v>
      </c>
      <c r="O325" s="67"/>
      <c r="P325" s="186">
        <f>O325*H325</f>
        <v>0</v>
      </c>
      <c r="Q325" s="186">
        <v>8.0000000000000007E-05</v>
      </c>
      <c r="R325" s="186">
        <f>Q325*H325</f>
        <v>0.01008</v>
      </c>
      <c r="S325" s="186">
        <v>0</v>
      </c>
      <c r="T325" s="187">
        <f>S325*H325</f>
        <v>0</v>
      </c>
      <c r="AR325" s="19" t="s">
        <v>206</v>
      </c>
      <c r="AT325" s="19" t="s">
        <v>202</v>
      </c>
      <c r="AU325" s="19" t="s">
        <v>82</v>
      </c>
      <c r="AY325" s="19" t="s">
        <v>200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19" t="s">
        <v>80</v>
      </c>
      <c r="BK325" s="188">
        <f>ROUND(I325*H325,2)</f>
        <v>0</v>
      </c>
      <c r="BL325" s="19" t="s">
        <v>206</v>
      </c>
      <c r="BM325" s="19" t="s">
        <v>611</v>
      </c>
    </row>
    <row r="326" s="1" customFormat="1" ht="16.5" customHeight="1">
      <c r="B326" s="176"/>
      <c r="C326" s="213" t="s">
        <v>612</v>
      </c>
      <c r="D326" s="213" t="s">
        <v>407</v>
      </c>
      <c r="E326" s="214" t="s">
        <v>613</v>
      </c>
      <c r="F326" s="215" t="s">
        <v>614</v>
      </c>
      <c r="G326" s="216" t="s">
        <v>127</v>
      </c>
      <c r="H326" s="217">
        <v>63</v>
      </c>
      <c r="I326" s="218"/>
      <c r="J326" s="219">
        <f>ROUND(I326*H326,2)</f>
        <v>0</v>
      </c>
      <c r="K326" s="215" t="s">
        <v>205</v>
      </c>
      <c r="L326" s="220"/>
      <c r="M326" s="221" t="s">
        <v>3</v>
      </c>
      <c r="N326" s="222" t="s">
        <v>43</v>
      </c>
      <c r="O326" s="67"/>
      <c r="P326" s="186">
        <f>O326*H326</f>
        <v>0</v>
      </c>
      <c r="Q326" s="186">
        <v>0.041000000000000002</v>
      </c>
      <c r="R326" s="186">
        <f>Q326*H326</f>
        <v>2.5830000000000002</v>
      </c>
      <c r="S326" s="186">
        <v>0</v>
      </c>
      <c r="T326" s="187">
        <f>S326*H326</f>
        <v>0</v>
      </c>
      <c r="AR326" s="19" t="s">
        <v>145</v>
      </c>
      <c r="AT326" s="19" t="s">
        <v>407</v>
      </c>
      <c r="AU326" s="19" t="s">
        <v>82</v>
      </c>
      <c r="AY326" s="19" t="s">
        <v>200</v>
      </c>
      <c r="BE326" s="188">
        <f>IF(N326="základní",J326,0)</f>
        <v>0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19" t="s">
        <v>80</v>
      </c>
      <c r="BK326" s="188">
        <f>ROUND(I326*H326,2)</f>
        <v>0</v>
      </c>
      <c r="BL326" s="19" t="s">
        <v>206</v>
      </c>
      <c r="BM326" s="19" t="s">
        <v>615</v>
      </c>
    </row>
    <row r="327" s="1" customFormat="1" ht="16.5" customHeight="1">
      <c r="B327" s="176"/>
      <c r="C327" s="213" t="s">
        <v>616</v>
      </c>
      <c r="D327" s="213" t="s">
        <v>407</v>
      </c>
      <c r="E327" s="214" t="s">
        <v>617</v>
      </c>
      <c r="F327" s="215" t="s">
        <v>618</v>
      </c>
      <c r="G327" s="216" t="s">
        <v>127</v>
      </c>
      <c r="H327" s="217">
        <v>63</v>
      </c>
      <c r="I327" s="218"/>
      <c r="J327" s="219">
        <f>ROUND(I327*H327,2)</f>
        <v>0</v>
      </c>
      <c r="K327" s="215" t="s">
        <v>205</v>
      </c>
      <c r="L327" s="220"/>
      <c r="M327" s="221" t="s">
        <v>3</v>
      </c>
      <c r="N327" s="222" t="s">
        <v>43</v>
      </c>
      <c r="O327" s="67"/>
      <c r="P327" s="186">
        <f>O327*H327</f>
        <v>0</v>
      </c>
      <c r="Q327" s="186">
        <v>0.034000000000000002</v>
      </c>
      <c r="R327" s="186">
        <f>Q327*H327</f>
        <v>2.1420000000000003</v>
      </c>
      <c r="S327" s="186">
        <v>0</v>
      </c>
      <c r="T327" s="187">
        <f>S327*H327</f>
        <v>0</v>
      </c>
      <c r="AR327" s="19" t="s">
        <v>145</v>
      </c>
      <c r="AT327" s="19" t="s">
        <v>407</v>
      </c>
      <c r="AU327" s="19" t="s">
        <v>82</v>
      </c>
      <c r="AY327" s="19" t="s">
        <v>200</v>
      </c>
      <c r="BE327" s="188">
        <f>IF(N327="základní",J327,0)</f>
        <v>0</v>
      </c>
      <c r="BF327" s="188">
        <f>IF(N327="snížená",J327,0)</f>
        <v>0</v>
      </c>
      <c r="BG327" s="188">
        <f>IF(N327="zákl. přenesená",J327,0)</f>
        <v>0</v>
      </c>
      <c r="BH327" s="188">
        <f>IF(N327="sníž. přenesená",J327,0)</f>
        <v>0</v>
      </c>
      <c r="BI327" s="188">
        <f>IF(N327="nulová",J327,0)</f>
        <v>0</v>
      </c>
      <c r="BJ327" s="19" t="s">
        <v>80</v>
      </c>
      <c r="BK327" s="188">
        <f>ROUND(I327*H327,2)</f>
        <v>0</v>
      </c>
      <c r="BL327" s="19" t="s">
        <v>206</v>
      </c>
      <c r="BM327" s="19" t="s">
        <v>619</v>
      </c>
    </row>
    <row r="328" s="1" customFormat="1" ht="22.5" customHeight="1">
      <c r="B328" s="176"/>
      <c r="C328" s="177" t="s">
        <v>620</v>
      </c>
      <c r="D328" s="177" t="s">
        <v>202</v>
      </c>
      <c r="E328" s="178" t="s">
        <v>621</v>
      </c>
      <c r="F328" s="179" t="s">
        <v>622</v>
      </c>
      <c r="G328" s="180" t="s">
        <v>127</v>
      </c>
      <c r="H328" s="181">
        <v>1</v>
      </c>
      <c r="I328" s="182"/>
      <c r="J328" s="183">
        <f>ROUND(I328*H328,2)</f>
        <v>0</v>
      </c>
      <c r="K328" s="179" t="s">
        <v>205</v>
      </c>
      <c r="L328" s="37"/>
      <c r="M328" s="184" t="s">
        <v>3</v>
      </c>
      <c r="N328" s="185" t="s">
        <v>43</v>
      </c>
      <c r="O328" s="67"/>
      <c r="P328" s="186">
        <f>O328*H328</f>
        <v>0</v>
      </c>
      <c r="Q328" s="186">
        <v>0.00016000000000000001</v>
      </c>
      <c r="R328" s="186">
        <f>Q328*H328</f>
        <v>0.00016000000000000001</v>
      </c>
      <c r="S328" s="186">
        <v>0</v>
      </c>
      <c r="T328" s="187">
        <f>S328*H328</f>
        <v>0</v>
      </c>
      <c r="AR328" s="19" t="s">
        <v>206</v>
      </c>
      <c r="AT328" s="19" t="s">
        <v>202</v>
      </c>
      <c r="AU328" s="19" t="s">
        <v>82</v>
      </c>
      <c r="AY328" s="19" t="s">
        <v>200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19" t="s">
        <v>80</v>
      </c>
      <c r="BK328" s="188">
        <f>ROUND(I328*H328,2)</f>
        <v>0</v>
      </c>
      <c r="BL328" s="19" t="s">
        <v>206</v>
      </c>
      <c r="BM328" s="19" t="s">
        <v>623</v>
      </c>
    </row>
    <row r="329" s="1" customFormat="1" ht="16.5" customHeight="1">
      <c r="B329" s="176"/>
      <c r="C329" s="213" t="s">
        <v>624</v>
      </c>
      <c r="D329" s="213" t="s">
        <v>407</v>
      </c>
      <c r="E329" s="214" t="s">
        <v>625</v>
      </c>
      <c r="F329" s="215" t="s">
        <v>626</v>
      </c>
      <c r="G329" s="216" t="s">
        <v>127</v>
      </c>
      <c r="H329" s="217">
        <v>1</v>
      </c>
      <c r="I329" s="218"/>
      <c r="J329" s="219">
        <f>ROUND(I329*H329,2)</f>
        <v>0</v>
      </c>
      <c r="K329" s="215" t="s">
        <v>205</v>
      </c>
      <c r="L329" s="220"/>
      <c r="M329" s="221" t="s">
        <v>3</v>
      </c>
      <c r="N329" s="222" t="s">
        <v>43</v>
      </c>
      <c r="O329" s="67"/>
      <c r="P329" s="186">
        <f>O329*H329</f>
        <v>0</v>
      </c>
      <c r="Q329" s="186">
        <v>0.072999999999999995</v>
      </c>
      <c r="R329" s="186">
        <f>Q329*H329</f>
        <v>0.072999999999999995</v>
      </c>
      <c r="S329" s="186">
        <v>0</v>
      </c>
      <c r="T329" s="187">
        <f>S329*H329</f>
        <v>0</v>
      </c>
      <c r="AR329" s="19" t="s">
        <v>145</v>
      </c>
      <c r="AT329" s="19" t="s">
        <v>407</v>
      </c>
      <c r="AU329" s="19" t="s">
        <v>82</v>
      </c>
      <c r="AY329" s="19" t="s">
        <v>200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19" t="s">
        <v>80</v>
      </c>
      <c r="BK329" s="188">
        <f>ROUND(I329*H329,2)</f>
        <v>0</v>
      </c>
      <c r="BL329" s="19" t="s">
        <v>206</v>
      </c>
      <c r="BM329" s="19" t="s">
        <v>627</v>
      </c>
    </row>
    <row r="330" s="12" customFormat="1">
      <c r="B330" s="189"/>
      <c r="D330" s="190" t="s">
        <v>208</v>
      </c>
      <c r="E330" s="191" t="s">
        <v>3</v>
      </c>
      <c r="F330" s="192" t="s">
        <v>595</v>
      </c>
      <c r="H330" s="193">
        <v>1</v>
      </c>
      <c r="I330" s="194"/>
      <c r="L330" s="189"/>
      <c r="M330" s="195"/>
      <c r="N330" s="196"/>
      <c r="O330" s="196"/>
      <c r="P330" s="196"/>
      <c r="Q330" s="196"/>
      <c r="R330" s="196"/>
      <c r="S330" s="196"/>
      <c r="T330" s="197"/>
      <c r="AT330" s="191" t="s">
        <v>208</v>
      </c>
      <c r="AU330" s="191" t="s">
        <v>82</v>
      </c>
      <c r="AV330" s="12" t="s">
        <v>82</v>
      </c>
      <c r="AW330" s="12" t="s">
        <v>33</v>
      </c>
      <c r="AX330" s="12" t="s">
        <v>80</v>
      </c>
      <c r="AY330" s="191" t="s">
        <v>200</v>
      </c>
    </row>
    <row r="331" s="1" customFormat="1" ht="22.5" customHeight="1">
      <c r="B331" s="176"/>
      <c r="C331" s="177" t="s">
        <v>628</v>
      </c>
      <c r="D331" s="177" t="s">
        <v>202</v>
      </c>
      <c r="E331" s="178" t="s">
        <v>629</v>
      </c>
      <c r="F331" s="179" t="s">
        <v>630</v>
      </c>
      <c r="G331" s="180" t="s">
        <v>127</v>
      </c>
      <c r="H331" s="181">
        <v>29</v>
      </c>
      <c r="I331" s="182"/>
      <c r="J331" s="183">
        <f>ROUND(I331*H331,2)</f>
        <v>0</v>
      </c>
      <c r="K331" s="179" t="s">
        <v>205</v>
      </c>
      <c r="L331" s="37"/>
      <c r="M331" s="184" t="s">
        <v>3</v>
      </c>
      <c r="N331" s="185" t="s">
        <v>43</v>
      </c>
      <c r="O331" s="67"/>
      <c r="P331" s="186">
        <f>O331*H331</f>
        <v>0</v>
      </c>
      <c r="Q331" s="186">
        <v>9.0000000000000006E-05</v>
      </c>
      <c r="R331" s="186">
        <f>Q331*H331</f>
        <v>0.0026100000000000003</v>
      </c>
      <c r="S331" s="186">
        <v>0</v>
      </c>
      <c r="T331" s="187">
        <f>S331*H331</f>
        <v>0</v>
      </c>
      <c r="AR331" s="19" t="s">
        <v>206</v>
      </c>
      <c r="AT331" s="19" t="s">
        <v>202</v>
      </c>
      <c r="AU331" s="19" t="s">
        <v>82</v>
      </c>
      <c r="AY331" s="19" t="s">
        <v>200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19" t="s">
        <v>80</v>
      </c>
      <c r="BK331" s="188">
        <f>ROUND(I331*H331,2)</f>
        <v>0</v>
      </c>
      <c r="BL331" s="19" t="s">
        <v>206</v>
      </c>
      <c r="BM331" s="19" t="s">
        <v>631</v>
      </c>
    </row>
    <row r="332" s="1" customFormat="1" ht="16.5" customHeight="1">
      <c r="B332" s="176"/>
      <c r="C332" s="213" t="s">
        <v>632</v>
      </c>
      <c r="D332" s="213" t="s">
        <v>407</v>
      </c>
      <c r="E332" s="214" t="s">
        <v>633</v>
      </c>
      <c r="F332" s="215" t="s">
        <v>634</v>
      </c>
      <c r="G332" s="216" t="s">
        <v>127</v>
      </c>
      <c r="H332" s="217">
        <v>15</v>
      </c>
      <c r="I332" s="218"/>
      <c r="J332" s="219">
        <f>ROUND(I332*H332,2)</f>
        <v>0</v>
      </c>
      <c r="K332" s="215" t="s">
        <v>205</v>
      </c>
      <c r="L332" s="220"/>
      <c r="M332" s="221" t="s">
        <v>3</v>
      </c>
      <c r="N332" s="222" t="s">
        <v>43</v>
      </c>
      <c r="O332" s="67"/>
      <c r="P332" s="186">
        <f>O332*H332</f>
        <v>0</v>
      </c>
      <c r="Q332" s="186">
        <v>0.056000000000000001</v>
      </c>
      <c r="R332" s="186">
        <f>Q332*H332</f>
        <v>0.83999999999999997</v>
      </c>
      <c r="S332" s="186">
        <v>0</v>
      </c>
      <c r="T332" s="187">
        <f>S332*H332</f>
        <v>0</v>
      </c>
      <c r="AR332" s="19" t="s">
        <v>145</v>
      </c>
      <c r="AT332" s="19" t="s">
        <v>407</v>
      </c>
      <c r="AU332" s="19" t="s">
        <v>82</v>
      </c>
      <c r="AY332" s="19" t="s">
        <v>200</v>
      </c>
      <c r="BE332" s="188">
        <f>IF(N332="základní",J332,0)</f>
        <v>0</v>
      </c>
      <c r="BF332" s="188">
        <f>IF(N332="snížená",J332,0)</f>
        <v>0</v>
      </c>
      <c r="BG332" s="188">
        <f>IF(N332="zákl. přenesená",J332,0)</f>
        <v>0</v>
      </c>
      <c r="BH332" s="188">
        <f>IF(N332="sníž. přenesená",J332,0)</f>
        <v>0</v>
      </c>
      <c r="BI332" s="188">
        <f>IF(N332="nulová",J332,0)</f>
        <v>0</v>
      </c>
      <c r="BJ332" s="19" t="s">
        <v>80</v>
      </c>
      <c r="BK332" s="188">
        <f>ROUND(I332*H332,2)</f>
        <v>0</v>
      </c>
      <c r="BL332" s="19" t="s">
        <v>206</v>
      </c>
      <c r="BM332" s="19" t="s">
        <v>635</v>
      </c>
    </row>
    <row r="333" s="12" customFormat="1">
      <c r="B333" s="189"/>
      <c r="D333" s="190" t="s">
        <v>208</v>
      </c>
      <c r="E333" s="191" t="s">
        <v>3</v>
      </c>
      <c r="F333" s="192" t="s">
        <v>595</v>
      </c>
      <c r="H333" s="193">
        <v>1</v>
      </c>
      <c r="I333" s="194"/>
      <c r="L333" s="189"/>
      <c r="M333" s="195"/>
      <c r="N333" s="196"/>
      <c r="O333" s="196"/>
      <c r="P333" s="196"/>
      <c r="Q333" s="196"/>
      <c r="R333" s="196"/>
      <c r="S333" s="196"/>
      <c r="T333" s="197"/>
      <c r="AT333" s="191" t="s">
        <v>208</v>
      </c>
      <c r="AU333" s="191" t="s">
        <v>82</v>
      </c>
      <c r="AV333" s="12" t="s">
        <v>82</v>
      </c>
      <c r="AW333" s="12" t="s">
        <v>33</v>
      </c>
      <c r="AX333" s="12" t="s">
        <v>72</v>
      </c>
      <c r="AY333" s="191" t="s">
        <v>200</v>
      </c>
    </row>
    <row r="334" s="12" customFormat="1">
      <c r="B334" s="189"/>
      <c r="D334" s="190" t="s">
        <v>208</v>
      </c>
      <c r="E334" s="191" t="s">
        <v>3</v>
      </c>
      <c r="F334" s="192" t="s">
        <v>636</v>
      </c>
      <c r="H334" s="193">
        <v>14</v>
      </c>
      <c r="I334" s="194"/>
      <c r="L334" s="189"/>
      <c r="M334" s="195"/>
      <c r="N334" s="196"/>
      <c r="O334" s="196"/>
      <c r="P334" s="196"/>
      <c r="Q334" s="196"/>
      <c r="R334" s="196"/>
      <c r="S334" s="196"/>
      <c r="T334" s="197"/>
      <c r="AT334" s="191" t="s">
        <v>208</v>
      </c>
      <c r="AU334" s="191" t="s">
        <v>82</v>
      </c>
      <c r="AV334" s="12" t="s">
        <v>82</v>
      </c>
      <c r="AW334" s="12" t="s">
        <v>33</v>
      </c>
      <c r="AX334" s="12" t="s">
        <v>72</v>
      </c>
      <c r="AY334" s="191" t="s">
        <v>200</v>
      </c>
    </row>
    <row r="335" s="14" customFormat="1">
      <c r="B335" s="205"/>
      <c r="D335" s="190" t="s">
        <v>208</v>
      </c>
      <c r="E335" s="206" t="s">
        <v>3</v>
      </c>
      <c r="F335" s="207" t="s">
        <v>215</v>
      </c>
      <c r="H335" s="208">
        <v>15</v>
      </c>
      <c r="I335" s="209"/>
      <c r="L335" s="205"/>
      <c r="M335" s="210"/>
      <c r="N335" s="211"/>
      <c r="O335" s="211"/>
      <c r="P335" s="211"/>
      <c r="Q335" s="211"/>
      <c r="R335" s="211"/>
      <c r="S335" s="211"/>
      <c r="T335" s="212"/>
      <c r="AT335" s="206" t="s">
        <v>208</v>
      </c>
      <c r="AU335" s="206" t="s">
        <v>82</v>
      </c>
      <c r="AV335" s="14" t="s">
        <v>206</v>
      </c>
      <c r="AW335" s="14" t="s">
        <v>33</v>
      </c>
      <c r="AX335" s="14" t="s">
        <v>80</v>
      </c>
      <c r="AY335" s="206" t="s">
        <v>200</v>
      </c>
    </row>
    <row r="336" s="1" customFormat="1" ht="16.5" customHeight="1">
      <c r="B336" s="176"/>
      <c r="C336" s="213" t="s">
        <v>637</v>
      </c>
      <c r="D336" s="213" t="s">
        <v>407</v>
      </c>
      <c r="E336" s="214" t="s">
        <v>638</v>
      </c>
      <c r="F336" s="215" t="s">
        <v>639</v>
      </c>
      <c r="G336" s="216" t="s">
        <v>127</v>
      </c>
      <c r="H336" s="217">
        <v>14</v>
      </c>
      <c r="I336" s="218"/>
      <c r="J336" s="219">
        <f>ROUND(I336*H336,2)</f>
        <v>0</v>
      </c>
      <c r="K336" s="215" t="s">
        <v>205</v>
      </c>
      <c r="L336" s="220"/>
      <c r="M336" s="221" t="s">
        <v>3</v>
      </c>
      <c r="N336" s="222" t="s">
        <v>43</v>
      </c>
      <c r="O336" s="67"/>
      <c r="P336" s="186">
        <f>O336*H336</f>
        <v>0</v>
      </c>
      <c r="Q336" s="186">
        <v>0.044999999999999998</v>
      </c>
      <c r="R336" s="186">
        <f>Q336*H336</f>
        <v>0.63</v>
      </c>
      <c r="S336" s="186">
        <v>0</v>
      </c>
      <c r="T336" s="187">
        <f>S336*H336</f>
        <v>0</v>
      </c>
      <c r="AR336" s="19" t="s">
        <v>145</v>
      </c>
      <c r="AT336" s="19" t="s">
        <v>407</v>
      </c>
      <c r="AU336" s="19" t="s">
        <v>82</v>
      </c>
      <c r="AY336" s="19" t="s">
        <v>200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19" t="s">
        <v>80</v>
      </c>
      <c r="BK336" s="188">
        <f>ROUND(I336*H336,2)</f>
        <v>0</v>
      </c>
      <c r="BL336" s="19" t="s">
        <v>206</v>
      </c>
      <c r="BM336" s="19" t="s">
        <v>640</v>
      </c>
    </row>
    <row r="337" s="1" customFormat="1" ht="22.5" customHeight="1">
      <c r="B337" s="176"/>
      <c r="C337" s="177" t="s">
        <v>641</v>
      </c>
      <c r="D337" s="177" t="s">
        <v>202</v>
      </c>
      <c r="E337" s="178" t="s">
        <v>642</v>
      </c>
      <c r="F337" s="179" t="s">
        <v>643</v>
      </c>
      <c r="G337" s="180" t="s">
        <v>127</v>
      </c>
      <c r="H337" s="181">
        <v>10</v>
      </c>
      <c r="I337" s="182"/>
      <c r="J337" s="183">
        <f>ROUND(I337*H337,2)</f>
        <v>0</v>
      </c>
      <c r="K337" s="179" t="s">
        <v>205</v>
      </c>
      <c r="L337" s="37"/>
      <c r="M337" s="184" t="s">
        <v>3</v>
      </c>
      <c r="N337" s="185" t="s">
        <v>43</v>
      </c>
      <c r="O337" s="67"/>
      <c r="P337" s="186">
        <f>O337*H337</f>
        <v>0</v>
      </c>
      <c r="Q337" s="186">
        <v>0.00010000000000000001</v>
      </c>
      <c r="R337" s="186">
        <f>Q337*H337</f>
        <v>0.001</v>
      </c>
      <c r="S337" s="186">
        <v>0</v>
      </c>
      <c r="T337" s="187">
        <f>S337*H337</f>
        <v>0</v>
      </c>
      <c r="AR337" s="19" t="s">
        <v>206</v>
      </c>
      <c r="AT337" s="19" t="s">
        <v>202</v>
      </c>
      <c r="AU337" s="19" t="s">
        <v>82</v>
      </c>
      <c r="AY337" s="19" t="s">
        <v>200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19" t="s">
        <v>80</v>
      </c>
      <c r="BK337" s="188">
        <f>ROUND(I337*H337,2)</f>
        <v>0</v>
      </c>
      <c r="BL337" s="19" t="s">
        <v>206</v>
      </c>
      <c r="BM337" s="19" t="s">
        <v>644</v>
      </c>
    </row>
    <row r="338" s="1" customFormat="1" ht="16.5" customHeight="1">
      <c r="B338" s="176"/>
      <c r="C338" s="213" t="s">
        <v>128</v>
      </c>
      <c r="D338" s="213" t="s">
        <v>407</v>
      </c>
      <c r="E338" s="214" t="s">
        <v>645</v>
      </c>
      <c r="F338" s="215" t="s">
        <v>646</v>
      </c>
      <c r="G338" s="216" t="s">
        <v>127</v>
      </c>
      <c r="H338" s="217">
        <v>5</v>
      </c>
      <c r="I338" s="218"/>
      <c r="J338" s="219">
        <f>ROUND(I338*H338,2)</f>
        <v>0</v>
      </c>
      <c r="K338" s="215" t="s">
        <v>205</v>
      </c>
      <c r="L338" s="220"/>
      <c r="M338" s="221" t="s">
        <v>3</v>
      </c>
      <c r="N338" s="222" t="s">
        <v>43</v>
      </c>
      <c r="O338" s="67"/>
      <c r="P338" s="186">
        <f>O338*H338</f>
        <v>0</v>
      </c>
      <c r="Q338" s="186">
        <v>0.11500000000000001</v>
      </c>
      <c r="R338" s="186">
        <f>Q338*H338</f>
        <v>0.57500000000000007</v>
      </c>
      <c r="S338" s="186">
        <v>0</v>
      </c>
      <c r="T338" s="187">
        <f>S338*H338</f>
        <v>0</v>
      </c>
      <c r="AR338" s="19" t="s">
        <v>145</v>
      </c>
      <c r="AT338" s="19" t="s">
        <v>407</v>
      </c>
      <c r="AU338" s="19" t="s">
        <v>82</v>
      </c>
      <c r="AY338" s="19" t="s">
        <v>200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19" t="s">
        <v>80</v>
      </c>
      <c r="BK338" s="188">
        <f>ROUND(I338*H338,2)</f>
        <v>0</v>
      </c>
      <c r="BL338" s="19" t="s">
        <v>206</v>
      </c>
      <c r="BM338" s="19" t="s">
        <v>647</v>
      </c>
    </row>
    <row r="339" s="1" customFormat="1" ht="16.5" customHeight="1">
      <c r="B339" s="176"/>
      <c r="C339" s="213" t="s">
        <v>648</v>
      </c>
      <c r="D339" s="213" t="s">
        <v>407</v>
      </c>
      <c r="E339" s="214" t="s">
        <v>649</v>
      </c>
      <c r="F339" s="215" t="s">
        <v>650</v>
      </c>
      <c r="G339" s="216" t="s">
        <v>127</v>
      </c>
      <c r="H339" s="217">
        <v>5</v>
      </c>
      <c r="I339" s="218"/>
      <c r="J339" s="219">
        <f>ROUND(I339*H339,2)</f>
        <v>0</v>
      </c>
      <c r="K339" s="215" t="s">
        <v>205</v>
      </c>
      <c r="L339" s="220"/>
      <c r="M339" s="221" t="s">
        <v>3</v>
      </c>
      <c r="N339" s="222" t="s">
        <v>43</v>
      </c>
      <c r="O339" s="67"/>
      <c r="P339" s="186">
        <f>O339*H339</f>
        <v>0</v>
      </c>
      <c r="Q339" s="186">
        <v>0.095000000000000001</v>
      </c>
      <c r="R339" s="186">
        <f>Q339*H339</f>
        <v>0.47499999999999998</v>
      </c>
      <c r="S339" s="186">
        <v>0</v>
      </c>
      <c r="T339" s="187">
        <f>S339*H339</f>
        <v>0</v>
      </c>
      <c r="AR339" s="19" t="s">
        <v>145</v>
      </c>
      <c r="AT339" s="19" t="s">
        <v>407</v>
      </c>
      <c r="AU339" s="19" t="s">
        <v>82</v>
      </c>
      <c r="AY339" s="19" t="s">
        <v>200</v>
      </c>
      <c r="BE339" s="188">
        <f>IF(N339="základní",J339,0)</f>
        <v>0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19" t="s">
        <v>80</v>
      </c>
      <c r="BK339" s="188">
        <f>ROUND(I339*H339,2)</f>
        <v>0</v>
      </c>
      <c r="BL339" s="19" t="s">
        <v>206</v>
      </c>
      <c r="BM339" s="19" t="s">
        <v>651</v>
      </c>
    </row>
    <row r="340" s="1" customFormat="1" ht="16.5" customHeight="1">
      <c r="B340" s="176"/>
      <c r="C340" s="177" t="s">
        <v>652</v>
      </c>
      <c r="D340" s="177" t="s">
        <v>202</v>
      </c>
      <c r="E340" s="178" t="s">
        <v>653</v>
      </c>
      <c r="F340" s="179" t="s">
        <v>654</v>
      </c>
      <c r="G340" s="180" t="s">
        <v>116</v>
      </c>
      <c r="H340" s="181">
        <v>8</v>
      </c>
      <c r="I340" s="182"/>
      <c r="J340" s="183">
        <f>ROUND(I340*H340,2)</f>
        <v>0</v>
      </c>
      <c r="K340" s="179" t="s">
        <v>205</v>
      </c>
      <c r="L340" s="37"/>
      <c r="M340" s="184" t="s">
        <v>3</v>
      </c>
      <c r="N340" s="185" t="s">
        <v>43</v>
      </c>
      <c r="O340" s="67"/>
      <c r="P340" s="186">
        <f>O340*H340</f>
        <v>0</v>
      </c>
      <c r="Q340" s="186">
        <v>0</v>
      </c>
      <c r="R340" s="186">
        <f>Q340*H340</f>
        <v>0</v>
      </c>
      <c r="S340" s="186">
        <v>0</v>
      </c>
      <c r="T340" s="187">
        <f>S340*H340</f>
        <v>0</v>
      </c>
      <c r="AR340" s="19" t="s">
        <v>206</v>
      </c>
      <c r="AT340" s="19" t="s">
        <v>202</v>
      </c>
      <c r="AU340" s="19" t="s">
        <v>82</v>
      </c>
      <c r="AY340" s="19" t="s">
        <v>200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19" t="s">
        <v>80</v>
      </c>
      <c r="BK340" s="188">
        <f>ROUND(I340*H340,2)</f>
        <v>0</v>
      </c>
      <c r="BL340" s="19" t="s">
        <v>206</v>
      </c>
      <c r="BM340" s="19" t="s">
        <v>655</v>
      </c>
    </row>
    <row r="341" s="12" customFormat="1">
      <c r="B341" s="189"/>
      <c r="D341" s="190" t="s">
        <v>208</v>
      </c>
      <c r="E341" s="191" t="s">
        <v>3</v>
      </c>
      <c r="F341" s="192" t="s">
        <v>656</v>
      </c>
      <c r="H341" s="193">
        <v>8</v>
      </c>
      <c r="I341" s="194"/>
      <c r="L341" s="189"/>
      <c r="M341" s="195"/>
      <c r="N341" s="196"/>
      <c r="O341" s="196"/>
      <c r="P341" s="196"/>
      <c r="Q341" s="196"/>
      <c r="R341" s="196"/>
      <c r="S341" s="196"/>
      <c r="T341" s="197"/>
      <c r="AT341" s="191" t="s">
        <v>208</v>
      </c>
      <c r="AU341" s="191" t="s">
        <v>82</v>
      </c>
      <c r="AV341" s="12" t="s">
        <v>82</v>
      </c>
      <c r="AW341" s="12" t="s">
        <v>33</v>
      </c>
      <c r="AX341" s="12" t="s">
        <v>72</v>
      </c>
      <c r="AY341" s="191" t="s">
        <v>200</v>
      </c>
    </row>
    <row r="342" s="14" customFormat="1">
      <c r="B342" s="205"/>
      <c r="D342" s="190" t="s">
        <v>208</v>
      </c>
      <c r="E342" s="206" t="s">
        <v>143</v>
      </c>
      <c r="F342" s="207" t="s">
        <v>215</v>
      </c>
      <c r="H342" s="208">
        <v>8</v>
      </c>
      <c r="I342" s="209"/>
      <c r="L342" s="205"/>
      <c r="M342" s="210"/>
      <c r="N342" s="211"/>
      <c r="O342" s="211"/>
      <c r="P342" s="211"/>
      <c r="Q342" s="211"/>
      <c r="R342" s="211"/>
      <c r="S342" s="211"/>
      <c r="T342" s="212"/>
      <c r="AT342" s="206" t="s">
        <v>208</v>
      </c>
      <c r="AU342" s="206" t="s">
        <v>82</v>
      </c>
      <c r="AV342" s="14" t="s">
        <v>206</v>
      </c>
      <c r="AW342" s="14" t="s">
        <v>33</v>
      </c>
      <c r="AX342" s="14" t="s">
        <v>80</v>
      </c>
      <c r="AY342" s="206" t="s">
        <v>200</v>
      </c>
    </row>
    <row r="343" s="1" customFormat="1" ht="16.5" customHeight="1">
      <c r="B343" s="176"/>
      <c r="C343" s="213" t="s">
        <v>657</v>
      </c>
      <c r="D343" s="213" t="s">
        <v>407</v>
      </c>
      <c r="E343" s="214" t="s">
        <v>658</v>
      </c>
      <c r="F343" s="215" t="s">
        <v>659</v>
      </c>
      <c r="G343" s="216" t="s">
        <v>116</v>
      </c>
      <c r="H343" s="217">
        <v>8</v>
      </c>
      <c r="I343" s="218"/>
      <c r="J343" s="219">
        <f>ROUND(I343*H343,2)</f>
        <v>0</v>
      </c>
      <c r="K343" s="215" t="s">
        <v>3</v>
      </c>
      <c r="L343" s="220"/>
      <c r="M343" s="221" t="s">
        <v>3</v>
      </c>
      <c r="N343" s="222" t="s">
        <v>43</v>
      </c>
      <c r="O343" s="67"/>
      <c r="P343" s="186">
        <f>O343*H343</f>
        <v>0</v>
      </c>
      <c r="Q343" s="186">
        <v>0.042999999999999997</v>
      </c>
      <c r="R343" s="186">
        <f>Q343*H343</f>
        <v>0.34399999999999997</v>
      </c>
      <c r="S343" s="186">
        <v>0</v>
      </c>
      <c r="T343" s="187">
        <f>S343*H343</f>
        <v>0</v>
      </c>
      <c r="AR343" s="19" t="s">
        <v>145</v>
      </c>
      <c r="AT343" s="19" t="s">
        <v>407</v>
      </c>
      <c r="AU343" s="19" t="s">
        <v>82</v>
      </c>
      <c r="AY343" s="19" t="s">
        <v>200</v>
      </c>
      <c r="BE343" s="188">
        <f>IF(N343="základní",J343,0)</f>
        <v>0</v>
      </c>
      <c r="BF343" s="188">
        <f>IF(N343="snížená",J343,0)</f>
        <v>0</v>
      </c>
      <c r="BG343" s="188">
        <f>IF(N343="zákl. přenesená",J343,0)</f>
        <v>0</v>
      </c>
      <c r="BH343" s="188">
        <f>IF(N343="sníž. přenesená",J343,0)</f>
        <v>0</v>
      </c>
      <c r="BI343" s="188">
        <f>IF(N343="nulová",J343,0)</f>
        <v>0</v>
      </c>
      <c r="BJ343" s="19" t="s">
        <v>80</v>
      </c>
      <c r="BK343" s="188">
        <f>ROUND(I343*H343,2)</f>
        <v>0</v>
      </c>
      <c r="BL343" s="19" t="s">
        <v>206</v>
      </c>
      <c r="BM343" s="19" t="s">
        <v>660</v>
      </c>
    </row>
    <row r="344" s="1" customFormat="1" ht="16.5" customHeight="1">
      <c r="B344" s="176"/>
      <c r="C344" s="177" t="s">
        <v>661</v>
      </c>
      <c r="D344" s="177" t="s">
        <v>202</v>
      </c>
      <c r="E344" s="178" t="s">
        <v>662</v>
      </c>
      <c r="F344" s="179" t="s">
        <v>663</v>
      </c>
      <c r="G344" s="180" t="s">
        <v>116</v>
      </c>
      <c r="H344" s="181">
        <v>21</v>
      </c>
      <c r="I344" s="182"/>
      <c r="J344" s="183">
        <f>ROUND(I344*H344,2)</f>
        <v>0</v>
      </c>
      <c r="K344" s="179" t="s">
        <v>205</v>
      </c>
      <c r="L344" s="37"/>
      <c r="M344" s="184" t="s">
        <v>3</v>
      </c>
      <c r="N344" s="185" t="s">
        <v>43</v>
      </c>
      <c r="O344" s="67"/>
      <c r="P344" s="186">
        <f>O344*H344</f>
        <v>0</v>
      </c>
      <c r="Q344" s="186">
        <v>0</v>
      </c>
      <c r="R344" s="186">
        <f>Q344*H344</f>
        <v>0</v>
      </c>
      <c r="S344" s="186">
        <v>0</v>
      </c>
      <c r="T344" s="187">
        <f>S344*H344</f>
        <v>0</v>
      </c>
      <c r="AR344" s="19" t="s">
        <v>206</v>
      </c>
      <c r="AT344" s="19" t="s">
        <v>202</v>
      </c>
      <c r="AU344" s="19" t="s">
        <v>82</v>
      </c>
      <c r="AY344" s="19" t="s">
        <v>200</v>
      </c>
      <c r="BE344" s="188">
        <f>IF(N344="základní",J344,0)</f>
        <v>0</v>
      </c>
      <c r="BF344" s="188">
        <f>IF(N344="snížená",J344,0)</f>
        <v>0</v>
      </c>
      <c r="BG344" s="188">
        <f>IF(N344="zákl. přenesená",J344,0)</f>
        <v>0</v>
      </c>
      <c r="BH344" s="188">
        <f>IF(N344="sníž. přenesená",J344,0)</f>
        <v>0</v>
      </c>
      <c r="BI344" s="188">
        <f>IF(N344="nulová",J344,0)</f>
        <v>0</v>
      </c>
      <c r="BJ344" s="19" t="s">
        <v>80</v>
      </c>
      <c r="BK344" s="188">
        <f>ROUND(I344*H344,2)</f>
        <v>0</v>
      </c>
      <c r="BL344" s="19" t="s">
        <v>206</v>
      </c>
      <c r="BM344" s="19" t="s">
        <v>664</v>
      </c>
    </row>
    <row r="345" s="13" customFormat="1">
      <c r="B345" s="198"/>
      <c r="D345" s="190" t="s">
        <v>208</v>
      </c>
      <c r="E345" s="199" t="s">
        <v>3</v>
      </c>
      <c r="F345" s="200" t="s">
        <v>665</v>
      </c>
      <c r="H345" s="199" t="s">
        <v>3</v>
      </c>
      <c r="I345" s="201"/>
      <c r="L345" s="198"/>
      <c r="M345" s="202"/>
      <c r="N345" s="203"/>
      <c r="O345" s="203"/>
      <c r="P345" s="203"/>
      <c r="Q345" s="203"/>
      <c r="R345" s="203"/>
      <c r="S345" s="203"/>
      <c r="T345" s="204"/>
      <c r="AT345" s="199" t="s">
        <v>208</v>
      </c>
      <c r="AU345" s="199" t="s">
        <v>82</v>
      </c>
      <c r="AV345" s="13" t="s">
        <v>80</v>
      </c>
      <c r="AW345" s="13" t="s">
        <v>33</v>
      </c>
      <c r="AX345" s="13" t="s">
        <v>72</v>
      </c>
      <c r="AY345" s="199" t="s">
        <v>200</v>
      </c>
    </row>
    <row r="346" s="12" customFormat="1">
      <c r="B346" s="189"/>
      <c r="D346" s="190" t="s">
        <v>208</v>
      </c>
      <c r="E346" s="191" t="s">
        <v>3</v>
      </c>
      <c r="F346" s="192" t="s">
        <v>335</v>
      </c>
      <c r="H346" s="193">
        <v>9</v>
      </c>
      <c r="I346" s="194"/>
      <c r="L346" s="189"/>
      <c r="M346" s="195"/>
      <c r="N346" s="196"/>
      <c r="O346" s="196"/>
      <c r="P346" s="196"/>
      <c r="Q346" s="196"/>
      <c r="R346" s="196"/>
      <c r="S346" s="196"/>
      <c r="T346" s="197"/>
      <c r="AT346" s="191" t="s">
        <v>208</v>
      </c>
      <c r="AU346" s="191" t="s">
        <v>82</v>
      </c>
      <c r="AV346" s="12" t="s">
        <v>82</v>
      </c>
      <c r="AW346" s="12" t="s">
        <v>33</v>
      </c>
      <c r="AX346" s="12" t="s">
        <v>72</v>
      </c>
      <c r="AY346" s="191" t="s">
        <v>200</v>
      </c>
    </row>
    <row r="347" s="12" customFormat="1">
      <c r="B347" s="189"/>
      <c r="D347" s="190" t="s">
        <v>208</v>
      </c>
      <c r="E347" s="191" t="s">
        <v>3</v>
      </c>
      <c r="F347" s="192" t="s">
        <v>666</v>
      </c>
      <c r="H347" s="193">
        <v>12</v>
      </c>
      <c r="I347" s="194"/>
      <c r="L347" s="189"/>
      <c r="M347" s="195"/>
      <c r="N347" s="196"/>
      <c r="O347" s="196"/>
      <c r="P347" s="196"/>
      <c r="Q347" s="196"/>
      <c r="R347" s="196"/>
      <c r="S347" s="196"/>
      <c r="T347" s="197"/>
      <c r="AT347" s="191" t="s">
        <v>208</v>
      </c>
      <c r="AU347" s="191" t="s">
        <v>82</v>
      </c>
      <c r="AV347" s="12" t="s">
        <v>82</v>
      </c>
      <c r="AW347" s="12" t="s">
        <v>33</v>
      </c>
      <c r="AX347" s="12" t="s">
        <v>72</v>
      </c>
      <c r="AY347" s="191" t="s">
        <v>200</v>
      </c>
    </row>
    <row r="348" s="14" customFormat="1">
      <c r="B348" s="205"/>
      <c r="D348" s="190" t="s">
        <v>208</v>
      </c>
      <c r="E348" s="206" t="s">
        <v>141</v>
      </c>
      <c r="F348" s="207" t="s">
        <v>215</v>
      </c>
      <c r="H348" s="208">
        <v>21</v>
      </c>
      <c r="I348" s="209"/>
      <c r="L348" s="205"/>
      <c r="M348" s="210"/>
      <c r="N348" s="211"/>
      <c r="O348" s="211"/>
      <c r="P348" s="211"/>
      <c r="Q348" s="211"/>
      <c r="R348" s="211"/>
      <c r="S348" s="211"/>
      <c r="T348" s="212"/>
      <c r="AT348" s="206" t="s">
        <v>208</v>
      </c>
      <c r="AU348" s="206" t="s">
        <v>82</v>
      </c>
      <c r="AV348" s="14" t="s">
        <v>206</v>
      </c>
      <c r="AW348" s="14" t="s">
        <v>33</v>
      </c>
      <c r="AX348" s="14" t="s">
        <v>80</v>
      </c>
      <c r="AY348" s="206" t="s">
        <v>200</v>
      </c>
    </row>
    <row r="349" s="1" customFormat="1" ht="16.5" customHeight="1">
      <c r="B349" s="176"/>
      <c r="C349" s="213" t="s">
        <v>667</v>
      </c>
      <c r="D349" s="213" t="s">
        <v>407</v>
      </c>
      <c r="E349" s="214" t="s">
        <v>668</v>
      </c>
      <c r="F349" s="215" t="s">
        <v>669</v>
      </c>
      <c r="G349" s="216" t="s">
        <v>116</v>
      </c>
      <c r="H349" s="217">
        <v>21</v>
      </c>
      <c r="I349" s="218"/>
      <c r="J349" s="219">
        <f>ROUND(I349*H349,2)</f>
        <v>0</v>
      </c>
      <c r="K349" s="215" t="s">
        <v>3</v>
      </c>
      <c r="L349" s="220"/>
      <c r="M349" s="221" t="s">
        <v>3</v>
      </c>
      <c r="N349" s="222" t="s">
        <v>43</v>
      </c>
      <c r="O349" s="67"/>
      <c r="P349" s="186">
        <f>O349*H349</f>
        <v>0</v>
      </c>
      <c r="Q349" s="186">
        <v>0.056500000000000002</v>
      </c>
      <c r="R349" s="186">
        <f>Q349*H349</f>
        <v>1.1865000000000001</v>
      </c>
      <c r="S349" s="186">
        <v>0</v>
      </c>
      <c r="T349" s="187">
        <f>S349*H349</f>
        <v>0</v>
      </c>
      <c r="AR349" s="19" t="s">
        <v>145</v>
      </c>
      <c r="AT349" s="19" t="s">
        <v>407</v>
      </c>
      <c r="AU349" s="19" t="s">
        <v>82</v>
      </c>
      <c r="AY349" s="19" t="s">
        <v>200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19" t="s">
        <v>80</v>
      </c>
      <c r="BK349" s="188">
        <f>ROUND(I349*H349,2)</f>
        <v>0</v>
      </c>
      <c r="BL349" s="19" t="s">
        <v>206</v>
      </c>
      <c r="BM349" s="19" t="s">
        <v>670</v>
      </c>
    </row>
    <row r="350" s="1" customFormat="1" ht="16.5" customHeight="1">
      <c r="B350" s="176"/>
      <c r="C350" s="177" t="s">
        <v>671</v>
      </c>
      <c r="D350" s="177" t="s">
        <v>202</v>
      </c>
      <c r="E350" s="178" t="s">
        <v>672</v>
      </c>
      <c r="F350" s="179" t="s">
        <v>673</v>
      </c>
      <c r="G350" s="180" t="s">
        <v>674</v>
      </c>
      <c r="H350" s="181">
        <v>113</v>
      </c>
      <c r="I350" s="182"/>
      <c r="J350" s="183">
        <f>ROUND(I350*H350,2)</f>
        <v>0</v>
      </c>
      <c r="K350" s="179" t="s">
        <v>3</v>
      </c>
      <c r="L350" s="37"/>
      <c r="M350" s="184" t="s">
        <v>3</v>
      </c>
      <c r="N350" s="185" t="s">
        <v>43</v>
      </c>
      <c r="O350" s="67"/>
      <c r="P350" s="186">
        <f>O350*H350</f>
        <v>0</v>
      </c>
      <c r="Q350" s="186">
        <v>0.00010000000000000001</v>
      </c>
      <c r="R350" s="186">
        <f>Q350*H350</f>
        <v>0.011300000000000001</v>
      </c>
      <c r="S350" s="186">
        <v>0</v>
      </c>
      <c r="T350" s="187">
        <f>S350*H350</f>
        <v>0</v>
      </c>
      <c r="AR350" s="19" t="s">
        <v>206</v>
      </c>
      <c r="AT350" s="19" t="s">
        <v>202</v>
      </c>
      <c r="AU350" s="19" t="s">
        <v>82</v>
      </c>
      <c r="AY350" s="19" t="s">
        <v>200</v>
      </c>
      <c r="BE350" s="188">
        <f>IF(N350="základní",J350,0)</f>
        <v>0</v>
      </c>
      <c r="BF350" s="188">
        <f>IF(N350="snížená",J350,0)</f>
        <v>0</v>
      </c>
      <c r="BG350" s="188">
        <f>IF(N350="zákl. přenesená",J350,0)</f>
        <v>0</v>
      </c>
      <c r="BH350" s="188">
        <f>IF(N350="sníž. přenesená",J350,0)</f>
        <v>0</v>
      </c>
      <c r="BI350" s="188">
        <f>IF(N350="nulová",J350,0)</f>
        <v>0</v>
      </c>
      <c r="BJ350" s="19" t="s">
        <v>80</v>
      </c>
      <c r="BK350" s="188">
        <f>ROUND(I350*H350,2)</f>
        <v>0</v>
      </c>
      <c r="BL350" s="19" t="s">
        <v>206</v>
      </c>
      <c r="BM350" s="19" t="s">
        <v>675</v>
      </c>
    </row>
    <row r="351" s="12" customFormat="1">
      <c r="B351" s="189"/>
      <c r="D351" s="190" t="s">
        <v>208</v>
      </c>
      <c r="E351" s="191" t="s">
        <v>3</v>
      </c>
      <c r="F351" s="192" t="s">
        <v>676</v>
      </c>
      <c r="H351" s="193">
        <v>113</v>
      </c>
      <c r="I351" s="194"/>
      <c r="L351" s="189"/>
      <c r="M351" s="195"/>
      <c r="N351" s="196"/>
      <c r="O351" s="196"/>
      <c r="P351" s="196"/>
      <c r="Q351" s="196"/>
      <c r="R351" s="196"/>
      <c r="S351" s="196"/>
      <c r="T351" s="197"/>
      <c r="AT351" s="191" t="s">
        <v>208</v>
      </c>
      <c r="AU351" s="191" t="s">
        <v>82</v>
      </c>
      <c r="AV351" s="12" t="s">
        <v>82</v>
      </c>
      <c r="AW351" s="12" t="s">
        <v>33</v>
      </c>
      <c r="AX351" s="12" t="s">
        <v>80</v>
      </c>
      <c r="AY351" s="191" t="s">
        <v>200</v>
      </c>
    </row>
    <row r="352" s="1" customFormat="1" ht="16.5" customHeight="1">
      <c r="B352" s="176"/>
      <c r="C352" s="177" t="s">
        <v>677</v>
      </c>
      <c r="D352" s="177" t="s">
        <v>202</v>
      </c>
      <c r="E352" s="178" t="s">
        <v>678</v>
      </c>
      <c r="F352" s="179" t="s">
        <v>679</v>
      </c>
      <c r="G352" s="180" t="s">
        <v>674</v>
      </c>
      <c r="H352" s="181">
        <v>1</v>
      </c>
      <c r="I352" s="182"/>
      <c r="J352" s="183">
        <f>ROUND(I352*H352,2)</f>
        <v>0</v>
      </c>
      <c r="K352" s="179" t="s">
        <v>205</v>
      </c>
      <c r="L352" s="37"/>
      <c r="M352" s="184" t="s">
        <v>3</v>
      </c>
      <c r="N352" s="185" t="s">
        <v>43</v>
      </c>
      <c r="O352" s="67"/>
      <c r="P352" s="186">
        <f>O352*H352</f>
        <v>0</v>
      </c>
      <c r="Q352" s="186">
        <v>0.00018000000000000001</v>
      </c>
      <c r="R352" s="186">
        <f>Q352*H352</f>
        <v>0.00018000000000000001</v>
      </c>
      <c r="S352" s="186">
        <v>0</v>
      </c>
      <c r="T352" s="187">
        <f>S352*H352</f>
        <v>0</v>
      </c>
      <c r="AR352" s="19" t="s">
        <v>206</v>
      </c>
      <c r="AT352" s="19" t="s">
        <v>202</v>
      </c>
      <c r="AU352" s="19" t="s">
        <v>82</v>
      </c>
      <c r="AY352" s="19" t="s">
        <v>200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19" t="s">
        <v>80</v>
      </c>
      <c r="BK352" s="188">
        <f>ROUND(I352*H352,2)</f>
        <v>0</v>
      </c>
      <c r="BL352" s="19" t="s">
        <v>206</v>
      </c>
      <c r="BM352" s="19" t="s">
        <v>680</v>
      </c>
    </row>
    <row r="353" s="12" customFormat="1">
      <c r="B353" s="189"/>
      <c r="D353" s="190" t="s">
        <v>208</v>
      </c>
      <c r="E353" s="191" t="s">
        <v>3</v>
      </c>
      <c r="F353" s="192" t="s">
        <v>681</v>
      </c>
      <c r="H353" s="193">
        <v>1</v>
      </c>
      <c r="I353" s="194"/>
      <c r="L353" s="189"/>
      <c r="M353" s="195"/>
      <c r="N353" s="196"/>
      <c r="O353" s="196"/>
      <c r="P353" s="196"/>
      <c r="Q353" s="196"/>
      <c r="R353" s="196"/>
      <c r="S353" s="196"/>
      <c r="T353" s="197"/>
      <c r="AT353" s="191" t="s">
        <v>208</v>
      </c>
      <c r="AU353" s="191" t="s">
        <v>82</v>
      </c>
      <c r="AV353" s="12" t="s">
        <v>82</v>
      </c>
      <c r="AW353" s="12" t="s">
        <v>33</v>
      </c>
      <c r="AX353" s="12" t="s">
        <v>80</v>
      </c>
      <c r="AY353" s="191" t="s">
        <v>200</v>
      </c>
    </row>
    <row r="354" s="1" customFormat="1" ht="16.5" customHeight="1">
      <c r="B354" s="176"/>
      <c r="C354" s="177" t="s">
        <v>682</v>
      </c>
      <c r="D354" s="177" t="s">
        <v>202</v>
      </c>
      <c r="E354" s="178" t="s">
        <v>683</v>
      </c>
      <c r="F354" s="179" t="s">
        <v>684</v>
      </c>
      <c r="G354" s="180" t="s">
        <v>674</v>
      </c>
      <c r="H354" s="181">
        <v>35</v>
      </c>
      <c r="I354" s="182"/>
      <c r="J354" s="183">
        <f>ROUND(I354*H354,2)</f>
        <v>0</v>
      </c>
      <c r="K354" s="179" t="s">
        <v>205</v>
      </c>
      <c r="L354" s="37"/>
      <c r="M354" s="184" t="s">
        <v>3</v>
      </c>
      <c r="N354" s="185" t="s">
        <v>43</v>
      </c>
      <c r="O354" s="67"/>
      <c r="P354" s="186">
        <f>O354*H354</f>
        <v>0</v>
      </c>
      <c r="Q354" s="186">
        <v>0.00031</v>
      </c>
      <c r="R354" s="186">
        <f>Q354*H354</f>
        <v>0.01085</v>
      </c>
      <c r="S354" s="186">
        <v>0</v>
      </c>
      <c r="T354" s="187">
        <f>S354*H354</f>
        <v>0</v>
      </c>
      <c r="AR354" s="19" t="s">
        <v>206</v>
      </c>
      <c r="AT354" s="19" t="s">
        <v>202</v>
      </c>
      <c r="AU354" s="19" t="s">
        <v>82</v>
      </c>
      <c r="AY354" s="19" t="s">
        <v>200</v>
      </c>
      <c r="BE354" s="188">
        <f>IF(N354="základní",J354,0)</f>
        <v>0</v>
      </c>
      <c r="BF354" s="188">
        <f>IF(N354="snížená",J354,0)</f>
        <v>0</v>
      </c>
      <c r="BG354" s="188">
        <f>IF(N354="zákl. přenesená",J354,0)</f>
        <v>0</v>
      </c>
      <c r="BH354" s="188">
        <f>IF(N354="sníž. přenesená",J354,0)</f>
        <v>0</v>
      </c>
      <c r="BI354" s="188">
        <f>IF(N354="nulová",J354,0)</f>
        <v>0</v>
      </c>
      <c r="BJ354" s="19" t="s">
        <v>80</v>
      </c>
      <c r="BK354" s="188">
        <f>ROUND(I354*H354,2)</f>
        <v>0</v>
      </c>
      <c r="BL354" s="19" t="s">
        <v>206</v>
      </c>
      <c r="BM354" s="19" t="s">
        <v>685</v>
      </c>
    </row>
    <row r="355" s="12" customFormat="1">
      <c r="B355" s="189"/>
      <c r="D355" s="190" t="s">
        <v>208</v>
      </c>
      <c r="E355" s="191" t="s">
        <v>3</v>
      </c>
      <c r="F355" s="192" t="s">
        <v>686</v>
      </c>
      <c r="H355" s="193">
        <v>35</v>
      </c>
      <c r="I355" s="194"/>
      <c r="L355" s="189"/>
      <c r="M355" s="195"/>
      <c r="N355" s="196"/>
      <c r="O355" s="196"/>
      <c r="P355" s="196"/>
      <c r="Q355" s="196"/>
      <c r="R355" s="196"/>
      <c r="S355" s="196"/>
      <c r="T355" s="197"/>
      <c r="AT355" s="191" t="s">
        <v>208</v>
      </c>
      <c r="AU355" s="191" t="s">
        <v>82</v>
      </c>
      <c r="AV355" s="12" t="s">
        <v>82</v>
      </c>
      <c r="AW355" s="12" t="s">
        <v>33</v>
      </c>
      <c r="AX355" s="12" t="s">
        <v>80</v>
      </c>
      <c r="AY355" s="191" t="s">
        <v>200</v>
      </c>
    </row>
    <row r="356" s="1" customFormat="1" ht="16.5" customHeight="1">
      <c r="B356" s="176"/>
      <c r="C356" s="177" t="s">
        <v>687</v>
      </c>
      <c r="D356" s="177" t="s">
        <v>202</v>
      </c>
      <c r="E356" s="178" t="s">
        <v>688</v>
      </c>
      <c r="F356" s="179" t="s">
        <v>689</v>
      </c>
      <c r="G356" s="180" t="s">
        <v>674</v>
      </c>
      <c r="H356" s="181">
        <v>6</v>
      </c>
      <c r="I356" s="182"/>
      <c r="J356" s="183">
        <f>ROUND(I356*H356,2)</f>
        <v>0</v>
      </c>
      <c r="K356" s="179" t="s">
        <v>205</v>
      </c>
      <c r="L356" s="37"/>
      <c r="M356" s="184" t="s">
        <v>3</v>
      </c>
      <c r="N356" s="185" t="s">
        <v>43</v>
      </c>
      <c r="O356" s="67"/>
      <c r="P356" s="186">
        <f>O356*H356</f>
        <v>0</v>
      </c>
      <c r="Q356" s="186">
        <v>0.00031</v>
      </c>
      <c r="R356" s="186">
        <f>Q356*H356</f>
        <v>0.0018600000000000001</v>
      </c>
      <c r="S356" s="186">
        <v>0</v>
      </c>
      <c r="T356" s="187">
        <f>S356*H356</f>
        <v>0</v>
      </c>
      <c r="AR356" s="19" t="s">
        <v>206</v>
      </c>
      <c r="AT356" s="19" t="s">
        <v>202</v>
      </c>
      <c r="AU356" s="19" t="s">
        <v>82</v>
      </c>
      <c r="AY356" s="19" t="s">
        <v>200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19" t="s">
        <v>80</v>
      </c>
      <c r="BK356" s="188">
        <f>ROUND(I356*H356,2)</f>
        <v>0</v>
      </c>
      <c r="BL356" s="19" t="s">
        <v>206</v>
      </c>
      <c r="BM356" s="19" t="s">
        <v>690</v>
      </c>
    </row>
    <row r="357" s="12" customFormat="1">
      <c r="B357" s="189"/>
      <c r="D357" s="190" t="s">
        <v>208</v>
      </c>
      <c r="E357" s="191" t="s">
        <v>3</v>
      </c>
      <c r="F357" s="192" t="s">
        <v>691</v>
      </c>
      <c r="H357" s="193">
        <v>6</v>
      </c>
      <c r="I357" s="194"/>
      <c r="L357" s="189"/>
      <c r="M357" s="195"/>
      <c r="N357" s="196"/>
      <c r="O357" s="196"/>
      <c r="P357" s="196"/>
      <c r="Q357" s="196"/>
      <c r="R357" s="196"/>
      <c r="S357" s="196"/>
      <c r="T357" s="197"/>
      <c r="AT357" s="191" t="s">
        <v>208</v>
      </c>
      <c r="AU357" s="191" t="s">
        <v>82</v>
      </c>
      <c r="AV357" s="12" t="s">
        <v>82</v>
      </c>
      <c r="AW357" s="12" t="s">
        <v>33</v>
      </c>
      <c r="AX357" s="12" t="s">
        <v>80</v>
      </c>
      <c r="AY357" s="191" t="s">
        <v>200</v>
      </c>
    </row>
    <row r="358" s="1" customFormat="1" ht="16.5" customHeight="1">
      <c r="B358" s="176"/>
      <c r="C358" s="177" t="s">
        <v>692</v>
      </c>
      <c r="D358" s="177" t="s">
        <v>202</v>
      </c>
      <c r="E358" s="178" t="s">
        <v>693</v>
      </c>
      <c r="F358" s="179" t="s">
        <v>694</v>
      </c>
      <c r="G358" s="180" t="s">
        <v>674</v>
      </c>
      <c r="H358" s="181">
        <v>3</v>
      </c>
      <c r="I358" s="182"/>
      <c r="J358" s="183">
        <f>ROUND(I358*H358,2)</f>
        <v>0</v>
      </c>
      <c r="K358" s="179" t="s">
        <v>205</v>
      </c>
      <c r="L358" s="37"/>
      <c r="M358" s="184" t="s">
        <v>3</v>
      </c>
      <c r="N358" s="185" t="s">
        <v>43</v>
      </c>
      <c r="O358" s="67"/>
      <c r="P358" s="186">
        <f>O358*H358</f>
        <v>0</v>
      </c>
      <c r="Q358" s="186">
        <v>0.00025000000000000001</v>
      </c>
      <c r="R358" s="186">
        <f>Q358*H358</f>
        <v>0.00075000000000000002</v>
      </c>
      <c r="S358" s="186">
        <v>0</v>
      </c>
      <c r="T358" s="187">
        <f>S358*H358</f>
        <v>0</v>
      </c>
      <c r="AR358" s="19" t="s">
        <v>206</v>
      </c>
      <c r="AT358" s="19" t="s">
        <v>202</v>
      </c>
      <c r="AU358" s="19" t="s">
        <v>82</v>
      </c>
      <c r="AY358" s="19" t="s">
        <v>200</v>
      </c>
      <c r="BE358" s="188">
        <f>IF(N358="základní",J358,0)</f>
        <v>0</v>
      </c>
      <c r="BF358" s="188">
        <f>IF(N358="snížená",J358,0)</f>
        <v>0</v>
      </c>
      <c r="BG358" s="188">
        <f>IF(N358="zákl. přenesená",J358,0)</f>
        <v>0</v>
      </c>
      <c r="BH358" s="188">
        <f>IF(N358="sníž. přenesená",J358,0)</f>
        <v>0</v>
      </c>
      <c r="BI358" s="188">
        <f>IF(N358="nulová",J358,0)</f>
        <v>0</v>
      </c>
      <c r="BJ358" s="19" t="s">
        <v>80</v>
      </c>
      <c r="BK358" s="188">
        <f>ROUND(I358*H358,2)</f>
        <v>0</v>
      </c>
      <c r="BL358" s="19" t="s">
        <v>206</v>
      </c>
      <c r="BM358" s="19" t="s">
        <v>695</v>
      </c>
    </row>
    <row r="359" s="12" customFormat="1">
      <c r="B359" s="189"/>
      <c r="D359" s="190" t="s">
        <v>208</v>
      </c>
      <c r="E359" s="191" t="s">
        <v>3</v>
      </c>
      <c r="F359" s="192" t="s">
        <v>696</v>
      </c>
      <c r="H359" s="193">
        <v>3</v>
      </c>
      <c r="I359" s="194"/>
      <c r="L359" s="189"/>
      <c r="M359" s="195"/>
      <c r="N359" s="196"/>
      <c r="O359" s="196"/>
      <c r="P359" s="196"/>
      <c r="Q359" s="196"/>
      <c r="R359" s="196"/>
      <c r="S359" s="196"/>
      <c r="T359" s="197"/>
      <c r="AT359" s="191" t="s">
        <v>208</v>
      </c>
      <c r="AU359" s="191" t="s">
        <v>82</v>
      </c>
      <c r="AV359" s="12" t="s">
        <v>82</v>
      </c>
      <c r="AW359" s="12" t="s">
        <v>33</v>
      </c>
      <c r="AX359" s="12" t="s">
        <v>80</v>
      </c>
      <c r="AY359" s="191" t="s">
        <v>200</v>
      </c>
    </row>
    <row r="360" s="1" customFormat="1" ht="16.5" customHeight="1">
      <c r="B360" s="176"/>
      <c r="C360" s="177" t="s">
        <v>697</v>
      </c>
      <c r="D360" s="177" t="s">
        <v>202</v>
      </c>
      <c r="E360" s="178" t="s">
        <v>698</v>
      </c>
      <c r="F360" s="179" t="s">
        <v>699</v>
      </c>
      <c r="G360" s="180" t="s">
        <v>127</v>
      </c>
      <c r="H360" s="181">
        <v>179</v>
      </c>
      <c r="I360" s="182"/>
      <c r="J360" s="183">
        <f>ROUND(I360*H360,2)</f>
        <v>0</v>
      </c>
      <c r="K360" s="179" t="s">
        <v>205</v>
      </c>
      <c r="L360" s="37"/>
      <c r="M360" s="184" t="s">
        <v>3</v>
      </c>
      <c r="N360" s="185" t="s">
        <v>43</v>
      </c>
      <c r="O360" s="67"/>
      <c r="P360" s="186">
        <f>O360*H360</f>
        <v>0</v>
      </c>
      <c r="Q360" s="186">
        <v>0.035729999999999998</v>
      </c>
      <c r="R360" s="186">
        <f>Q360*H360</f>
        <v>6.39567</v>
      </c>
      <c r="S360" s="186">
        <v>0</v>
      </c>
      <c r="T360" s="187">
        <f>S360*H360</f>
        <v>0</v>
      </c>
      <c r="AR360" s="19" t="s">
        <v>206</v>
      </c>
      <c r="AT360" s="19" t="s">
        <v>202</v>
      </c>
      <c r="AU360" s="19" t="s">
        <v>82</v>
      </c>
      <c r="AY360" s="19" t="s">
        <v>200</v>
      </c>
      <c r="BE360" s="188">
        <f>IF(N360="základní",J360,0)</f>
        <v>0</v>
      </c>
      <c r="BF360" s="188">
        <f>IF(N360="snížená",J360,0)</f>
        <v>0</v>
      </c>
      <c r="BG360" s="188">
        <f>IF(N360="zákl. přenesená",J360,0)</f>
        <v>0</v>
      </c>
      <c r="BH360" s="188">
        <f>IF(N360="sníž. přenesená",J360,0)</f>
        <v>0</v>
      </c>
      <c r="BI360" s="188">
        <f>IF(N360="nulová",J360,0)</f>
        <v>0</v>
      </c>
      <c r="BJ360" s="19" t="s">
        <v>80</v>
      </c>
      <c r="BK360" s="188">
        <f>ROUND(I360*H360,2)</f>
        <v>0</v>
      </c>
      <c r="BL360" s="19" t="s">
        <v>206</v>
      </c>
      <c r="BM360" s="19" t="s">
        <v>700</v>
      </c>
    </row>
    <row r="361" s="1" customFormat="1">
      <c r="B361" s="37"/>
      <c r="D361" s="190" t="s">
        <v>542</v>
      </c>
      <c r="F361" s="223" t="s">
        <v>701</v>
      </c>
      <c r="I361" s="121"/>
      <c r="L361" s="37"/>
      <c r="M361" s="224"/>
      <c r="N361" s="67"/>
      <c r="O361" s="67"/>
      <c r="P361" s="67"/>
      <c r="Q361" s="67"/>
      <c r="R361" s="67"/>
      <c r="S361" s="67"/>
      <c r="T361" s="68"/>
      <c r="AT361" s="19" t="s">
        <v>542</v>
      </c>
      <c r="AU361" s="19" t="s">
        <v>82</v>
      </c>
    </row>
    <row r="362" s="1" customFormat="1" ht="22.5" customHeight="1">
      <c r="B362" s="176"/>
      <c r="C362" s="177" t="s">
        <v>702</v>
      </c>
      <c r="D362" s="177" t="s">
        <v>202</v>
      </c>
      <c r="E362" s="178" t="s">
        <v>703</v>
      </c>
      <c r="F362" s="179" t="s">
        <v>704</v>
      </c>
      <c r="G362" s="180" t="s">
        <v>127</v>
      </c>
      <c r="H362" s="181">
        <v>77</v>
      </c>
      <c r="I362" s="182"/>
      <c r="J362" s="183">
        <f>ROUND(I362*H362,2)</f>
        <v>0</v>
      </c>
      <c r="K362" s="179" t="s">
        <v>205</v>
      </c>
      <c r="L362" s="37"/>
      <c r="M362" s="184" t="s">
        <v>3</v>
      </c>
      <c r="N362" s="185" t="s">
        <v>43</v>
      </c>
      <c r="O362" s="67"/>
      <c r="P362" s="186">
        <f>O362*H362</f>
        <v>0</v>
      </c>
      <c r="Q362" s="186">
        <v>2.1167600000000002</v>
      </c>
      <c r="R362" s="186">
        <f>Q362*H362</f>
        <v>162.99052</v>
      </c>
      <c r="S362" s="186">
        <v>0</v>
      </c>
      <c r="T362" s="187">
        <f>S362*H362</f>
        <v>0</v>
      </c>
      <c r="AR362" s="19" t="s">
        <v>206</v>
      </c>
      <c r="AT362" s="19" t="s">
        <v>202</v>
      </c>
      <c r="AU362" s="19" t="s">
        <v>82</v>
      </c>
      <c r="AY362" s="19" t="s">
        <v>200</v>
      </c>
      <c r="BE362" s="188">
        <f>IF(N362="základní",J362,0)</f>
        <v>0</v>
      </c>
      <c r="BF362" s="188">
        <f>IF(N362="snížená",J362,0)</f>
        <v>0</v>
      </c>
      <c r="BG362" s="188">
        <f>IF(N362="zákl. přenesená",J362,0)</f>
        <v>0</v>
      </c>
      <c r="BH362" s="188">
        <f>IF(N362="sníž. přenesená",J362,0)</f>
        <v>0</v>
      </c>
      <c r="BI362" s="188">
        <f>IF(N362="nulová",J362,0)</f>
        <v>0</v>
      </c>
      <c r="BJ362" s="19" t="s">
        <v>80</v>
      </c>
      <c r="BK362" s="188">
        <f>ROUND(I362*H362,2)</f>
        <v>0</v>
      </c>
      <c r="BL362" s="19" t="s">
        <v>206</v>
      </c>
      <c r="BM362" s="19" t="s">
        <v>705</v>
      </c>
    </row>
    <row r="363" s="1" customFormat="1">
      <c r="B363" s="37"/>
      <c r="D363" s="190" t="s">
        <v>542</v>
      </c>
      <c r="F363" s="223" t="s">
        <v>706</v>
      </c>
      <c r="I363" s="121"/>
      <c r="L363" s="37"/>
      <c r="M363" s="224"/>
      <c r="N363" s="67"/>
      <c r="O363" s="67"/>
      <c r="P363" s="67"/>
      <c r="Q363" s="67"/>
      <c r="R363" s="67"/>
      <c r="S363" s="67"/>
      <c r="T363" s="68"/>
      <c r="AT363" s="19" t="s">
        <v>542</v>
      </c>
      <c r="AU363" s="19" t="s">
        <v>82</v>
      </c>
    </row>
    <row r="364" s="1" customFormat="1" ht="16.5" customHeight="1">
      <c r="B364" s="176"/>
      <c r="C364" s="213" t="s">
        <v>707</v>
      </c>
      <c r="D364" s="213" t="s">
        <v>407</v>
      </c>
      <c r="E364" s="214" t="s">
        <v>708</v>
      </c>
      <c r="F364" s="215" t="s">
        <v>709</v>
      </c>
      <c r="G364" s="216" t="s">
        <v>127</v>
      </c>
      <c r="H364" s="217">
        <v>63</v>
      </c>
      <c r="I364" s="218"/>
      <c r="J364" s="219">
        <f>ROUND(I364*H364,2)</f>
        <v>0</v>
      </c>
      <c r="K364" s="215" t="s">
        <v>3</v>
      </c>
      <c r="L364" s="220"/>
      <c r="M364" s="221" t="s">
        <v>3</v>
      </c>
      <c r="N364" s="222" t="s">
        <v>43</v>
      </c>
      <c r="O364" s="67"/>
      <c r="P364" s="186">
        <f>O364*H364</f>
        <v>0</v>
      </c>
      <c r="Q364" s="186">
        <v>1.6140000000000001</v>
      </c>
      <c r="R364" s="186">
        <f>Q364*H364</f>
        <v>101.682</v>
      </c>
      <c r="S364" s="186">
        <v>0</v>
      </c>
      <c r="T364" s="187">
        <f>S364*H364</f>
        <v>0</v>
      </c>
      <c r="AR364" s="19" t="s">
        <v>145</v>
      </c>
      <c r="AT364" s="19" t="s">
        <v>407</v>
      </c>
      <c r="AU364" s="19" t="s">
        <v>82</v>
      </c>
      <c r="AY364" s="19" t="s">
        <v>200</v>
      </c>
      <c r="BE364" s="188">
        <f>IF(N364="základní",J364,0)</f>
        <v>0</v>
      </c>
      <c r="BF364" s="188">
        <f>IF(N364="snížená",J364,0)</f>
        <v>0</v>
      </c>
      <c r="BG364" s="188">
        <f>IF(N364="zákl. přenesená",J364,0)</f>
        <v>0</v>
      </c>
      <c r="BH364" s="188">
        <f>IF(N364="sníž. přenesená",J364,0)</f>
        <v>0</v>
      </c>
      <c r="BI364" s="188">
        <f>IF(N364="nulová",J364,0)</f>
        <v>0</v>
      </c>
      <c r="BJ364" s="19" t="s">
        <v>80</v>
      </c>
      <c r="BK364" s="188">
        <f>ROUND(I364*H364,2)</f>
        <v>0</v>
      </c>
      <c r="BL364" s="19" t="s">
        <v>206</v>
      </c>
      <c r="BM364" s="19" t="s">
        <v>710</v>
      </c>
    </row>
    <row r="365" s="12" customFormat="1">
      <c r="B365" s="189"/>
      <c r="D365" s="190" t="s">
        <v>208</v>
      </c>
      <c r="E365" s="191" t="s">
        <v>3</v>
      </c>
      <c r="F365" s="192" t="s">
        <v>711</v>
      </c>
      <c r="H365" s="193">
        <v>63</v>
      </c>
      <c r="I365" s="194"/>
      <c r="L365" s="189"/>
      <c r="M365" s="195"/>
      <c r="N365" s="196"/>
      <c r="O365" s="196"/>
      <c r="P365" s="196"/>
      <c r="Q365" s="196"/>
      <c r="R365" s="196"/>
      <c r="S365" s="196"/>
      <c r="T365" s="197"/>
      <c r="AT365" s="191" t="s">
        <v>208</v>
      </c>
      <c r="AU365" s="191" t="s">
        <v>82</v>
      </c>
      <c r="AV365" s="12" t="s">
        <v>82</v>
      </c>
      <c r="AW365" s="12" t="s">
        <v>33</v>
      </c>
      <c r="AX365" s="12" t="s">
        <v>80</v>
      </c>
      <c r="AY365" s="191" t="s">
        <v>200</v>
      </c>
    </row>
    <row r="366" s="1" customFormat="1" ht="16.5" customHeight="1">
      <c r="B366" s="176"/>
      <c r="C366" s="213" t="s">
        <v>712</v>
      </c>
      <c r="D366" s="213" t="s">
        <v>407</v>
      </c>
      <c r="E366" s="214" t="s">
        <v>713</v>
      </c>
      <c r="F366" s="215" t="s">
        <v>714</v>
      </c>
      <c r="G366" s="216" t="s">
        <v>127</v>
      </c>
      <c r="H366" s="217">
        <v>14</v>
      </c>
      <c r="I366" s="218"/>
      <c r="J366" s="219">
        <f>ROUND(I366*H366,2)</f>
        <v>0</v>
      </c>
      <c r="K366" s="215" t="s">
        <v>3</v>
      </c>
      <c r="L366" s="220"/>
      <c r="M366" s="221" t="s">
        <v>3</v>
      </c>
      <c r="N366" s="222" t="s">
        <v>43</v>
      </c>
      <c r="O366" s="67"/>
      <c r="P366" s="186">
        <f>O366*H366</f>
        <v>0</v>
      </c>
      <c r="Q366" s="186">
        <v>1.6140000000000001</v>
      </c>
      <c r="R366" s="186">
        <f>Q366*H366</f>
        <v>22.596</v>
      </c>
      <c r="S366" s="186">
        <v>0</v>
      </c>
      <c r="T366" s="187">
        <f>S366*H366</f>
        <v>0</v>
      </c>
      <c r="AR366" s="19" t="s">
        <v>145</v>
      </c>
      <c r="AT366" s="19" t="s">
        <v>407</v>
      </c>
      <c r="AU366" s="19" t="s">
        <v>82</v>
      </c>
      <c r="AY366" s="19" t="s">
        <v>200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19" t="s">
        <v>80</v>
      </c>
      <c r="BK366" s="188">
        <f>ROUND(I366*H366,2)</f>
        <v>0</v>
      </c>
      <c r="BL366" s="19" t="s">
        <v>206</v>
      </c>
      <c r="BM366" s="19" t="s">
        <v>715</v>
      </c>
    </row>
    <row r="367" s="12" customFormat="1">
      <c r="B367" s="189"/>
      <c r="D367" s="190" t="s">
        <v>208</v>
      </c>
      <c r="E367" s="191" t="s">
        <v>3</v>
      </c>
      <c r="F367" s="192" t="s">
        <v>716</v>
      </c>
      <c r="H367" s="193">
        <v>14</v>
      </c>
      <c r="I367" s="194"/>
      <c r="L367" s="189"/>
      <c r="M367" s="195"/>
      <c r="N367" s="196"/>
      <c r="O367" s="196"/>
      <c r="P367" s="196"/>
      <c r="Q367" s="196"/>
      <c r="R367" s="196"/>
      <c r="S367" s="196"/>
      <c r="T367" s="197"/>
      <c r="AT367" s="191" t="s">
        <v>208</v>
      </c>
      <c r="AU367" s="191" t="s">
        <v>82</v>
      </c>
      <c r="AV367" s="12" t="s">
        <v>82</v>
      </c>
      <c r="AW367" s="12" t="s">
        <v>33</v>
      </c>
      <c r="AX367" s="12" t="s">
        <v>80</v>
      </c>
      <c r="AY367" s="191" t="s">
        <v>200</v>
      </c>
    </row>
    <row r="368" s="1" customFormat="1" ht="22.5" customHeight="1">
      <c r="B368" s="176"/>
      <c r="C368" s="177" t="s">
        <v>717</v>
      </c>
      <c r="D368" s="177" t="s">
        <v>202</v>
      </c>
      <c r="E368" s="178" t="s">
        <v>718</v>
      </c>
      <c r="F368" s="179" t="s">
        <v>719</v>
      </c>
      <c r="G368" s="180" t="s">
        <v>127</v>
      </c>
      <c r="H368" s="181">
        <v>5</v>
      </c>
      <c r="I368" s="182"/>
      <c r="J368" s="183">
        <f>ROUND(I368*H368,2)</f>
        <v>0</v>
      </c>
      <c r="K368" s="179" t="s">
        <v>205</v>
      </c>
      <c r="L368" s="37"/>
      <c r="M368" s="184" t="s">
        <v>3</v>
      </c>
      <c r="N368" s="185" t="s">
        <v>43</v>
      </c>
      <c r="O368" s="67"/>
      <c r="P368" s="186">
        <f>O368*H368</f>
        <v>0</v>
      </c>
      <c r="Q368" s="186">
        <v>2.2568899999999998</v>
      </c>
      <c r="R368" s="186">
        <f>Q368*H368</f>
        <v>11.28445</v>
      </c>
      <c r="S368" s="186">
        <v>0</v>
      </c>
      <c r="T368" s="187">
        <f>S368*H368</f>
        <v>0</v>
      </c>
      <c r="AR368" s="19" t="s">
        <v>206</v>
      </c>
      <c r="AT368" s="19" t="s">
        <v>202</v>
      </c>
      <c r="AU368" s="19" t="s">
        <v>82</v>
      </c>
      <c r="AY368" s="19" t="s">
        <v>200</v>
      </c>
      <c r="BE368" s="188">
        <f>IF(N368="základní",J368,0)</f>
        <v>0</v>
      </c>
      <c r="BF368" s="188">
        <f>IF(N368="snížená",J368,0)</f>
        <v>0</v>
      </c>
      <c r="BG368" s="188">
        <f>IF(N368="zákl. přenesená",J368,0)</f>
        <v>0</v>
      </c>
      <c r="BH368" s="188">
        <f>IF(N368="sníž. přenesená",J368,0)</f>
        <v>0</v>
      </c>
      <c r="BI368" s="188">
        <f>IF(N368="nulová",J368,0)</f>
        <v>0</v>
      </c>
      <c r="BJ368" s="19" t="s">
        <v>80</v>
      </c>
      <c r="BK368" s="188">
        <f>ROUND(I368*H368,2)</f>
        <v>0</v>
      </c>
      <c r="BL368" s="19" t="s">
        <v>206</v>
      </c>
      <c r="BM368" s="19" t="s">
        <v>720</v>
      </c>
    </row>
    <row r="369" s="1" customFormat="1" ht="16.5" customHeight="1">
      <c r="B369" s="176"/>
      <c r="C369" s="213" t="s">
        <v>721</v>
      </c>
      <c r="D369" s="213" t="s">
        <v>407</v>
      </c>
      <c r="E369" s="214" t="s">
        <v>722</v>
      </c>
      <c r="F369" s="215" t="s">
        <v>723</v>
      </c>
      <c r="G369" s="216" t="s">
        <v>127</v>
      </c>
      <c r="H369" s="217">
        <v>2</v>
      </c>
      <c r="I369" s="218"/>
      <c r="J369" s="219">
        <f>ROUND(I369*H369,2)</f>
        <v>0</v>
      </c>
      <c r="K369" s="215" t="s">
        <v>3</v>
      </c>
      <c r="L369" s="220"/>
      <c r="M369" s="221" t="s">
        <v>3</v>
      </c>
      <c r="N369" s="222" t="s">
        <v>43</v>
      </c>
      <c r="O369" s="67"/>
      <c r="P369" s="186">
        <f>O369*H369</f>
        <v>0</v>
      </c>
      <c r="Q369" s="186">
        <v>2.4169999999999998</v>
      </c>
      <c r="R369" s="186">
        <f>Q369*H369</f>
        <v>4.8339999999999996</v>
      </c>
      <c r="S369" s="186">
        <v>0</v>
      </c>
      <c r="T369" s="187">
        <f>S369*H369</f>
        <v>0</v>
      </c>
      <c r="AR369" s="19" t="s">
        <v>145</v>
      </c>
      <c r="AT369" s="19" t="s">
        <v>407</v>
      </c>
      <c r="AU369" s="19" t="s">
        <v>82</v>
      </c>
      <c r="AY369" s="19" t="s">
        <v>200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19" t="s">
        <v>80</v>
      </c>
      <c r="BK369" s="188">
        <f>ROUND(I369*H369,2)</f>
        <v>0</v>
      </c>
      <c r="BL369" s="19" t="s">
        <v>206</v>
      </c>
      <c r="BM369" s="19" t="s">
        <v>724</v>
      </c>
    </row>
    <row r="370" s="1" customFormat="1" ht="16.5" customHeight="1">
      <c r="B370" s="176"/>
      <c r="C370" s="213" t="s">
        <v>725</v>
      </c>
      <c r="D370" s="213" t="s">
        <v>407</v>
      </c>
      <c r="E370" s="214" t="s">
        <v>726</v>
      </c>
      <c r="F370" s="215" t="s">
        <v>727</v>
      </c>
      <c r="G370" s="216" t="s">
        <v>127</v>
      </c>
      <c r="H370" s="217">
        <v>3</v>
      </c>
      <c r="I370" s="218"/>
      <c r="J370" s="219">
        <f>ROUND(I370*H370,2)</f>
        <v>0</v>
      </c>
      <c r="K370" s="215" t="s">
        <v>3</v>
      </c>
      <c r="L370" s="220"/>
      <c r="M370" s="221" t="s">
        <v>3</v>
      </c>
      <c r="N370" s="222" t="s">
        <v>43</v>
      </c>
      <c r="O370" s="67"/>
      <c r="P370" s="186">
        <f>O370*H370</f>
        <v>0</v>
      </c>
      <c r="Q370" s="186">
        <v>2.4169999999999998</v>
      </c>
      <c r="R370" s="186">
        <f>Q370*H370</f>
        <v>7.2509999999999994</v>
      </c>
      <c r="S370" s="186">
        <v>0</v>
      </c>
      <c r="T370" s="187">
        <f>S370*H370</f>
        <v>0</v>
      </c>
      <c r="AR370" s="19" t="s">
        <v>145</v>
      </c>
      <c r="AT370" s="19" t="s">
        <v>407</v>
      </c>
      <c r="AU370" s="19" t="s">
        <v>82</v>
      </c>
      <c r="AY370" s="19" t="s">
        <v>200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19" t="s">
        <v>80</v>
      </c>
      <c r="BK370" s="188">
        <f>ROUND(I370*H370,2)</f>
        <v>0</v>
      </c>
      <c r="BL370" s="19" t="s">
        <v>206</v>
      </c>
      <c r="BM370" s="19" t="s">
        <v>728</v>
      </c>
    </row>
    <row r="371" s="1" customFormat="1" ht="16.5" customHeight="1">
      <c r="B371" s="176"/>
      <c r="C371" s="213" t="s">
        <v>729</v>
      </c>
      <c r="D371" s="213" t="s">
        <v>407</v>
      </c>
      <c r="E371" s="214" t="s">
        <v>730</v>
      </c>
      <c r="F371" s="215" t="s">
        <v>731</v>
      </c>
      <c r="G371" s="216" t="s">
        <v>127</v>
      </c>
      <c r="H371" s="217">
        <v>11</v>
      </c>
      <c r="I371" s="218"/>
      <c r="J371" s="219">
        <f>ROUND(I371*H371,2)</f>
        <v>0</v>
      </c>
      <c r="K371" s="215" t="s">
        <v>205</v>
      </c>
      <c r="L371" s="220"/>
      <c r="M371" s="221" t="s">
        <v>3</v>
      </c>
      <c r="N371" s="222" t="s">
        <v>43</v>
      </c>
      <c r="O371" s="67"/>
      <c r="P371" s="186">
        <f>O371*H371</f>
        <v>0</v>
      </c>
      <c r="Q371" s="186">
        <v>0.58499999999999996</v>
      </c>
      <c r="R371" s="186">
        <f>Q371*H371</f>
        <v>6.4349999999999996</v>
      </c>
      <c r="S371" s="186">
        <v>0</v>
      </c>
      <c r="T371" s="187">
        <f>S371*H371</f>
        <v>0</v>
      </c>
      <c r="AR371" s="19" t="s">
        <v>145</v>
      </c>
      <c r="AT371" s="19" t="s">
        <v>407</v>
      </c>
      <c r="AU371" s="19" t="s">
        <v>82</v>
      </c>
      <c r="AY371" s="19" t="s">
        <v>200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19" t="s">
        <v>80</v>
      </c>
      <c r="BK371" s="188">
        <f>ROUND(I371*H371,2)</f>
        <v>0</v>
      </c>
      <c r="BL371" s="19" t="s">
        <v>206</v>
      </c>
      <c r="BM371" s="19" t="s">
        <v>732</v>
      </c>
    </row>
    <row r="372" s="12" customFormat="1">
      <c r="B372" s="189"/>
      <c r="D372" s="190" t="s">
        <v>208</v>
      </c>
      <c r="E372" s="191" t="s">
        <v>3</v>
      </c>
      <c r="F372" s="192" t="s">
        <v>733</v>
      </c>
      <c r="H372" s="193">
        <v>11</v>
      </c>
      <c r="I372" s="194"/>
      <c r="L372" s="189"/>
      <c r="M372" s="195"/>
      <c r="N372" s="196"/>
      <c r="O372" s="196"/>
      <c r="P372" s="196"/>
      <c r="Q372" s="196"/>
      <c r="R372" s="196"/>
      <c r="S372" s="196"/>
      <c r="T372" s="197"/>
      <c r="AT372" s="191" t="s">
        <v>208</v>
      </c>
      <c r="AU372" s="191" t="s">
        <v>82</v>
      </c>
      <c r="AV372" s="12" t="s">
        <v>82</v>
      </c>
      <c r="AW372" s="12" t="s">
        <v>33</v>
      </c>
      <c r="AX372" s="12" t="s">
        <v>80</v>
      </c>
      <c r="AY372" s="191" t="s">
        <v>200</v>
      </c>
    </row>
    <row r="373" s="1" customFormat="1" ht="16.5" customHeight="1">
      <c r="B373" s="176"/>
      <c r="C373" s="213" t="s">
        <v>734</v>
      </c>
      <c r="D373" s="213" t="s">
        <v>407</v>
      </c>
      <c r="E373" s="214" t="s">
        <v>735</v>
      </c>
      <c r="F373" s="215" t="s">
        <v>736</v>
      </c>
      <c r="G373" s="216" t="s">
        <v>127</v>
      </c>
      <c r="H373" s="217">
        <v>71</v>
      </c>
      <c r="I373" s="218"/>
      <c r="J373" s="219">
        <f>ROUND(I373*H373,2)</f>
        <v>0</v>
      </c>
      <c r="K373" s="215" t="s">
        <v>205</v>
      </c>
      <c r="L373" s="220"/>
      <c r="M373" s="221" t="s">
        <v>3</v>
      </c>
      <c r="N373" s="222" t="s">
        <v>43</v>
      </c>
      <c r="O373" s="67"/>
      <c r="P373" s="186">
        <f>O373*H373</f>
        <v>0</v>
      </c>
      <c r="Q373" s="186">
        <v>0.52100000000000002</v>
      </c>
      <c r="R373" s="186">
        <f>Q373*H373</f>
        <v>36.991</v>
      </c>
      <c r="S373" s="186">
        <v>0</v>
      </c>
      <c r="T373" s="187">
        <f>S373*H373</f>
        <v>0</v>
      </c>
      <c r="AR373" s="19" t="s">
        <v>145</v>
      </c>
      <c r="AT373" s="19" t="s">
        <v>407</v>
      </c>
      <c r="AU373" s="19" t="s">
        <v>82</v>
      </c>
      <c r="AY373" s="19" t="s">
        <v>200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19" t="s">
        <v>80</v>
      </c>
      <c r="BK373" s="188">
        <f>ROUND(I373*H373,2)</f>
        <v>0</v>
      </c>
      <c r="BL373" s="19" t="s">
        <v>206</v>
      </c>
      <c r="BM373" s="19" t="s">
        <v>737</v>
      </c>
    </row>
    <row r="374" s="12" customFormat="1">
      <c r="B374" s="189"/>
      <c r="D374" s="190" t="s">
        <v>208</v>
      </c>
      <c r="E374" s="191" t="s">
        <v>3</v>
      </c>
      <c r="F374" s="192" t="s">
        <v>738</v>
      </c>
      <c r="H374" s="193">
        <v>71</v>
      </c>
      <c r="I374" s="194"/>
      <c r="L374" s="189"/>
      <c r="M374" s="195"/>
      <c r="N374" s="196"/>
      <c r="O374" s="196"/>
      <c r="P374" s="196"/>
      <c r="Q374" s="196"/>
      <c r="R374" s="196"/>
      <c r="S374" s="196"/>
      <c r="T374" s="197"/>
      <c r="AT374" s="191" t="s">
        <v>208</v>
      </c>
      <c r="AU374" s="191" t="s">
        <v>82</v>
      </c>
      <c r="AV374" s="12" t="s">
        <v>82</v>
      </c>
      <c r="AW374" s="12" t="s">
        <v>33</v>
      </c>
      <c r="AX374" s="12" t="s">
        <v>80</v>
      </c>
      <c r="AY374" s="191" t="s">
        <v>200</v>
      </c>
    </row>
    <row r="375" s="1" customFormat="1" ht="16.5" customHeight="1">
      <c r="B375" s="176"/>
      <c r="C375" s="213" t="s">
        <v>739</v>
      </c>
      <c r="D375" s="213" t="s">
        <v>407</v>
      </c>
      <c r="E375" s="214" t="s">
        <v>740</v>
      </c>
      <c r="F375" s="215" t="s">
        <v>741</v>
      </c>
      <c r="G375" s="216" t="s">
        <v>127</v>
      </c>
      <c r="H375" s="217">
        <v>38</v>
      </c>
      <c r="I375" s="218"/>
      <c r="J375" s="219">
        <f>ROUND(I375*H375,2)</f>
        <v>0</v>
      </c>
      <c r="K375" s="215" t="s">
        <v>205</v>
      </c>
      <c r="L375" s="220"/>
      <c r="M375" s="221" t="s">
        <v>3</v>
      </c>
      <c r="N375" s="222" t="s">
        <v>43</v>
      </c>
      <c r="O375" s="67"/>
      <c r="P375" s="186">
        <f>O375*H375</f>
        <v>0</v>
      </c>
      <c r="Q375" s="186">
        <v>0.254</v>
      </c>
      <c r="R375" s="186">
        <f>Q375*H375</f>
        <v>9.652000000000001</v>
      </c>
      <c r="S375" s="186">
        <v>0</v>
      </c>
      <c r="T375" s="187">
        <f>S375*H375</f>
        <v>0</v>
      </c>
      <c r="AR375" s="19" t="s">
        <v>145</v>
      </c>
      <c r="AT375" s="19" t="s">
        <v>407</v>
      </c>
      <c r="AU375" s="19" t="s">
        <v>82</v>
      </c>
      <c r="AY375" s="19" t="s">
        <v>200</v>
      </c>
      <c r="BE375" s="188">
        <f>IF(N375="základní",J375,0)</f>
        <v>0</v>
      </c>
      <c r="BF375" s="188">
        <f>IF(N375="snížená",J375,0)</f>
        <v>0</v>
      </c>
      <c r="BG375" s="188">
        <f>IF(N375="zákl. přenesená",J375,0)</f>
        <v>0</v>
      </c>
      <c r="BH375" s="188">
        <f>IF(N375="sníž. přenesená",J375,0)</f>
        <v>0</v>
      </c>
      <c r="BI375" s="188">
        <f>IF(N375="nulová",J375,0)</f>
        <v>0</v>
      </c>
      <c r="BJ375" s="19" t="s">
        <v>80</v>
      </c>
      <c r="BK375" s="188">
        <f>ROUND(I375*H375,2)</f>
        <v>0</v>
      </c>
      <c r="BL375" s="19" t="s">
        <v>206</v>
      </c>
      <c r="BM375" s="19" t="s">
        <v>742</v>
      </c>
    </row>
    <row r="376" s="12" customFormat="1">
      <c r="B376" s="189"/>
      <c r="D376" s="190" t="s">
        <v>208</v>
      </c>
      <c r="E376" s="191" t="s">
        <v>3</v>
      </c>
      <c r="F376" s="192" t="s">
        <v>743</v>
      </c>
      <c r="H376" s="193">
        <v>38</v>
      </c>
      <c r="I376" s="194"/>
      <c r="L376" s="189"/>
      <c r="M376" s="195"/>
      <c r="N376" s="196"/>
      <c r="O376" s="196"/>
      <c r="P376" s="196"/>
      <c r="Q376" s="196"/>
      <c r="R376" s="196"/>
      <c r="S376" s="196"/>
      <c r="T376" s="197"/>
      <c r="AT376" s="191" t="s">
        <v>208</v>
      </c>
      <c r="AU376" s="191" t="s">
        <v>82</v>
      </c>
      <c r="AV376" s="12" t="s">
        <v>82</v>
      </c>
      <c r="AW376" s="12" t="s">
        <v>33</v>
      </c>
      <c r="AX376" s="12" t="s">
        <v>80</v>
      </c>
      <c r="AY376" s="191" t="s">
        <v>200</v>
      </c>
    </row>
    <row r="377" s="1" customFormat="1" ht="16.5" customHeight="1">
      <c r="B377" s="176"/>
      <c r="C377" s="213" t="s">
        <v>744</v>
      </c>
      <c r="D377" s="213" t="s">
        <v>407</v>
      </c>
      <c r="E377" s="214" t="s">
        <v>745</v>
      </c>
      <c r="F377" s="215" t="s">
        <v>746</v>
      </c>
      <c r="G377" s="216" t="s">
        <v>127</v>
      </c>
      <c r="H377" s="217">
        <v>41</v>
      </c>
      <c r="I377" s="218"/>
      <c r="J377" s="219">
        <f>ROUND(I377*H377,2)</f>
        <v>0</v>
      </c>
      <c r="K377" s="215" t="s">
        <v>205</v>
      </c>
      <c r="L377" s="220"/>
      <c r="M377" s="221" t="s">
        <v>3</v>
      </c>
      <c r="N377" s="222" t="s">
        <v>43</v>
      </c>
      <c r="O377" s="67"/>
      <c r="P377" s="186">
        <f>O377*H377</f>
        <v>0</v>
      </c>
      <c r="Q377" s="186">
        <v>0.50600000000000001</v>
      </c>
      <c r="R377" s="186">
        <f>Q377*H377</f>
        <v>20.745999999999999</v>
      </c>
      <c r="S377" s="186">
        <v>0</v>
      </c>
      <c r="T377" s="187">
        <f>S377*H377</f>
        <v>0</v>
      </c>
      <c r="AR377" s="19" t="s">
        <v>145</v>
      </c>
      <c r="AT377" s="19" t="s">
        <v>407</v>
      </c>
      <c r="AU377" s="19" t="s">
        <v>82</v>
      </c>
      <c r="AY377" s="19" t="s">
        <v>200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19" t="s">
        <v>80</v>
      </c>
      <c r="BK377" s="188">
        <f>ROUND(I377*H377,2)</f>
        <v>0</v>
      </c>
      <c r="BL377" s="19" t="s">
        <v>206</v>
      </c>
      <c r="BM377" s="19" t="s">
        <v>747</v>
      </c>
    </row>
    <row r="378" s="12" customFormat="1">
      <c r="B378" s="189"/>
      <c r="D378" s="190" t="s">
        <v>208</v>
      </c>
      <c r="E378" s="191" t="s">
        <v>3</v>
      </c>
      <c r="F378" s="192" t="s">
        <v>748</v>
      </c>
      <c r="H378" s="193">
        <v>41</v>
      </c>
      <c r="I378" s="194"/>
      <c r="L378" s="189"/>
      <c r="M378" s="195"/>
      <c r="N378" s="196"/>
      <c r="O378" s="196"/>
      <c r="P378" s="196"/>
      <c r="Q378" s="196"/>
      <c r="R378" s="196"/>
      <c r="S378" s="196"/>
      <c r="T378" s="197"/>
      <c r="AT378" s="191" t="s">
        <v>208</v>
      </c>
      <c r="AU378" s="191" t="s">
        <v>82</v>
      </c>
      <c r="AV378" s="12" t="s">
        <v>82</v>
      </c>
      <c r="AW378" s="12" t="s">
        <v>33</v>
      </c>
      <c r="AX378" s="12" t="s">
        <v>80</v>
      </c>
      <c r="AY378" s="191" t="s">
        <v>200</v>
      </c>
    </row>
    <row r="379" s="1" customFormat="1" ht="16.5" customHeight="1">
      <c r="B379" s="176"/>
      <c r="C379" s="213" t="s">
        <v>749</v>
      </c>
      <c r="D379" s="213" t="s">
        <v>407</v>
      </c>
      <c r="E379" s="214" t="s">
        <v>750</v>
      </c>
      <c r="F379" s="215" t="s">
        <v>751</v>
      </c>
      <c r="G379" s="216" t="s">
        <v>127</v>
      </c>
      <c r="H379" s="217">
        <v>78</v>
      </c>
      <c r="I379" s="218"/>
      <c r="J379" s="219">
        <f>ROUND(I379*H379,2)</f>
        <v>0</v>
      </c>
      <c r="K379" s="215" t="s">
        <v>205</v>
      </c>
      <c r="L379" s="220"/>
      <c r="M379" s="221" t="s">
        <v>3</v>
      </c>
      <c r="N379" s="222" t="s">
        <v>43</v>
      </c>
      <c r="O379" s="67"/>
      <c r="P379" s="186">
        <f>O379*H379</f>
        <v>0</v>
      </c>
      <c r="Q379" s="186">
        <v>1.0129999999999999</v>
      </c>
      <c r="R379" s="186">
        <f>Q379*H379</f>
        <v>79.013999999999996</v>
      </c>
      <c r="S379" s="186">
        <v>0</v>
      </c>
      <c r="T379" s="187">
        <f>S379*H379</f>
        <v>0</v>
      </c>
      <c r="AR379" s="19" t="s">
        <v>145</v>
      </c>
      <c r="AT379" s="19" t="s">
        <v>407</v>
      </c>
      <c r="AU379" s="19" t="s">
        <v>82</v>
      </c>
      <c r="AY379" s="19" t="s">
        <v>200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19" t="s">
        <v>80</v>
      </c>
      <c r="BK379" s="188">
        <f>ROUND(I379*H379,2)</f>
        <v>0</v>
      </c>
      <c r="BL379" s="19" t="s">
        <v>206</v>
      </c>
      <c r="BM379" s="19" t="s">
        <v>752</v>
      </c>
    </row>
    <row r="380" s="12" customFormat="1">
      <c r="B380" s="189"/>
      <c r="D380" s="190" t="s">
        <v>208</v>
      </c>
      <c r="E380" s="191" t="s">
        <v>3</v>
      </c>
      <c r="F380" s="192" t="s">
        <v>753</v>
      </c>
      <c r="H380" s="193">
        <v>78</v>
      </c>
      <c r="I380" s="194"/>
      <c r="L380" s="189"/>
      <c r="M380" s="195"/>
      <c r="N380" s="196"/>
      <c r="O380" s="196"/>
      <c r="P380" s="196"/>
      <c r="Q380" s="196"/>
      <c r="R380" s="196"/>
      <c r="S380" s="196"/>
      <c r="T380" s="197"/>
      <c r="AT380" s="191" t="s">
        <v>208</v>
      </c>
      <c r="AU380" s="191" t="s">
        <v>82</v>
      </c>
      <c r="AV380" s="12" t="s">
        <v>82</v>
      </c>
      <c r="AW380" s="12" t="s">
        <v>33</v>
      </c>
      <c r="AX380" s="12" t="s">
        <v>80</v>
      </c>
      <c r="AY380" s="191" t="s">
        <v>200</v>
      </c>
    </row>
    <row r="381" s="1" customFormat="1" ht="16.5" customHeight="1">
      <c r="B381" s="176"/>
      <c r="C381" s="213" t="s">
        <v>754</v>
      </c>
      <c r="D381" s="213" t="s">
        <v>407</v>
      </c>
      <c r="E381" s="214" t="s">
        <v>755</v>
      </c>
      <c r="F381" s="215" t="s">
        <v>756</v>
      </c>
      <c r="G381" s="216" t="s">
        <v>127</v>
      </c>
      <c r="H381" s="217">
        <v>239</v>
      </c>
      <c r="I381" s="218"/>
      <c r="J381" s="219">
        <f>ROUND(I381*H381,2)</f>
        <v>0</v>
      </c>
      <c r="K381" s="215" t="s">
        <v>205</v>
      </c>
      <c r="L381" s="220"/>
      <c r="M381" s="221" t="s">
        <v>3</v>
      </c>
      <c r="N381" s="222" t="s">
        <v>43</v>
      </c>
      <c r="O381" s="67"/>
      <c r="P381" s="186">
        <f>O381*H381</f>
        <v>0</v>
      </c>
      <c r="Q381" s="186">
        <v>0.002</v>
      </c>
      <c r="R381" s="186">
        <f>Q381*H381</f>
        <v>0.47800000000000004</v>
      </c>
      <c r="S381" s="186">
        <v>0</v>
      </c>
      <c r="T381" s="187">
        <f>S381*H381</f>
        <v>0</v>
      </c>
      <c r="AR381" s="19" t="s">
        <v>145</v>
      </c>
      <c r="AT381" s="19" t="s">
        <v>407</v>
      </c>
      <c r="AU381" s="19" t="s">
        <v>82</v>
      </c>
      <c r="AY381" s="19" t="s">
        <v>200</v>
      </c>
      <c r="BE381" s="188">
        <f>IF(N381="základní",J381,0)</f>
        <v>0</v>
      </c>
      <c r="BF381" s="188">
        <f>IF(N381="snížená",J381,0)</f>
        <v>0</v>
      </c>
      <c r="BG381" s="188">
        <f>IF(N381="zákl. přenesená",J381,0)</f>
        <v>0</v>
      </c>
      <c r="BH381" s="188">
        <f>IF(N381="sníž. přenesená",J381,0)</f>
        <v>0</v>
      </c>
      <c r="BI381" s="188">
        <f>IF(N381="nulová",J381,0)</f>
        <v>0</v>
      </c>
      <c r="BJ381" s="19" t="s">
        <v>80</v>
      </c>
      <c r="BK381" s="188">
        <f>ROUND(I381*H381,2)</f>
        <v>0</v>
      </c>
      <c r="BL381" s="19" t="s">
        <v>206</v>
      </c>
      <c r="BM381" s="19" t="s">
        <v>757</v>
      </c>
    </row>
    <row r="382" s="1" customFormat="1" ht="16.5" customHeight="1">
      <c r="B382" s="176"/>
      <c r="C382" s="177" t="s">
        <v>758</v>
      </c>
      <c r="D382" s="177" t="s">
        <v>202</v>
      </c>
      <c r="E382" s="178" t="s">
        <v>759</v>
      </c>
      <c r="F382" s="179" t="s">
        <v>760</v>
      </c>
      <c r="G382" s="180" t="s">
        <v>127</v>
      </c>
      <c r="H382" s="181">
        <v>82</v>
      </c>
      <c r="I382" s="182"/>
      <c r="J382" s="183">
        <f>ROUND(I382*H382,2)</f>
        <v>0</v>
      </c>
      <c r="K382" s="179" t="s">
        <v>205</v>
      </c>
      <c r="L382" s="37"/>
      <c r="M382" s="184" t="s">
        <v>3</v>
      </c>
      <c r="N382" s="185" t="s">
        <v>43</v>
      </c>
      <c r="O382" s="67"/>
      <c r="P382" s="186">
        <f>O382*H382</f>
        <v>0</v>
      </c>
      <c r="Q382" s="186">
        <v>0.21734000000000001</v>
      </c>
      <c r="R382" s="186">
        <f>Q382*H382</f>
        <v>17.82188</v>
      </c>
      <c r="S382" s="186">
        <v>0</v>
      </c>
      <c r="T382" s="187">
        <f>S382*H382</f>
        <v>0</v>
      </c>
      <c r="AR382" s="19" t="s">
        <v>206</v>
      </c>
      <c r="AT382" s="19" t="s">
        <v>202</v>
      </c>
      <c r="AU382" s="19" t="s">
        <v>82</v>
      </c>
      <c r="AY382" s="19" t="s">
        <v>200</v>
      </c>
      <c r="BE382" s="188">
        <f>IF(N382="základní",J382,0)</f>
        <v>0</v>
      </c>
      <c r="BF382" s="188">
        <f>IF(N382="snížená",J382,0)</f>
        <v>0</v>
      </c>
      <c r="BG382" s="188">
        <f>IF(N382="zákl. přenesená",J382,0)</f>
        <v>0</v>
      </c>
      <c r="BH382" s="188">
        <f>IF(N382="sníž. přenesená",J382,0)</f>
        <v>0</v>
      </c>
      <c r="BI382" s="188">
        <f>IF(N382="nulová",J382,0)</f>
        <v>0</v>
      </c>
      <c r="BJ382" s="19" t="s">
        <v>80</v>
      </c>
      <c r="BK382" s="188">
        <f>ROUND(I382*H382,2)</f>
        <v>0</v>
      </c>
      <c r="BL382" s="19" t="s">
        <v>206</v>
      </c>
      <c r="BM382" s="19" t="s">
        <v>761</v>
      </c>
    </row>
    <row r="383" s="12" customFormat="1">
      <c r="B383" s="189"/>
      <c r="D383" s="190" t="s">
        <v>208</v>
      </c>
      <c r="E383" s="191" t="s">
        <v>3</v>
      </c>
      <c r="F383" s="192" t="s">
        <v>762</v>
      </c>
      <c r="H383" s="193">
        <v>63</v>
      </c>
      <c r="I383" s="194"/>
      <c r="L383" s="189"/>
      <c r="M383" s="195"/>
      <c r="N383" s="196"/>
      <c r="O383" s="196"/>
      <c r="P383" s="196"/>
      <c r="Q383" s="196"/>
      <c r="R383" s="196"/>
      <c r="S383" s="196"/>
      <c r="T383" s="197"/>
      <c r="AT383" s="191" t="s">
        <v>208</v>
      </c>
      <c r="AU383" s="191" t="s">
        <v>82</v>
      </c>
      <c r="AV383" s="12" t="s">
        <v>82</v>
      </c>
      <c r="AW383" s="12" t="s">
        <v>33</v>
      </c>
      <c r="AX383" s="12" t="s">
        <v>72</v>
      </c>
      <c r="AY383" s="191" t="s">
        <v>200</v>
      </c>
    </row>
    <row r="384" s="12" customFormat="1">
      <c r="B384" s="189"/>
      <c r="D384" s="190" t="s">
        <v>208</v>
      </c>
      <c r="E384" s="191" t="s">
        <v>3</v>
      </c>
      <c r="F384" s="192" t="s">
        <v>763</v>
      </c>
      <c r="H384" s="193">
        <v>14</v>
      </c>
      <c r="I384" s="194"/>
      <c r="L384" s="189"/>
      <c r="M384" s="195"/>
      <c r="N384" s="196"/>
      <c r="O384" s="196"/>
      <c r="P384" s="196"/>
      <c r="Q384" s="196"/>
      <c r="R384" s="196"/>
      <c r="S384" s="196"/>
      <c r="T384" s="197"/>
      <c r="AT384" s="191" t="s">
        <v>208</v>
      </c>
      <c r="AU384" s="191" t="s">
        <v>82</v>
      </c>
      <c r="AV384" s="12" t="s">
        <v>82</v>
      </c>
      <c r="AW384" s="12" t="s">
        <v>33</v>
      </c>
      <c r="AX384" s="12" t="s">
        <v>72</v>
      </c>
      <c r="AY384" s="191" t="s">
        <v>200</v>
      </c>
    </row>
    <row r="385" s="12" customFormat="1">
      <c r="B385" s="189"/>
      <c r="D385" s="190" t="s">
        <v>208</v>
      </c>
      <c r="E385" s="191" t="s">
        <v>3</v>
      </c>
      <c r="F385" s="192" t="s">
        <v>764</v>
      </c>
      <c r="H385" s="193">
        <v>5</v>
      </c>
      <c r="I385" s="194"/>
      <c r="L385" s="189"/>
      <c r="M385" s="195"/>
      <c r="N385" s="196"/>
      <c r="O385" s="196"/>
      <c r="P385" s="196"/>
      <c r="Q385" s="196"/>
      <c r="R385" s="196"/>
      <c r="S385" s="196"/>
      <c r="T385" s="197"/>
      <c r="AT385" s="191" t="s">
        <v>208</v>
      </c>
      <c r="AU385" s="191" t="s">
        <v>82</v>
      </c>
      <c r="AV385" s="12" t="s">
        <v>82</v>
      </c>
      <c r="AW385" s="12" t="s">
        <v>33</v>
      </c>
      <c r="AX385" s="12" t="s">
        <v>72</v>
      </c>
      <c r="AY385" s="191" t="s">
        <v>200</v>
      </c>
    </row>
    <row r="386" s="14" customFormat="1">
      <c r="B386" s="205"/>
      <c r="D386" s="190" t="s">
        <v>208</v>
      </c>
      <c r="E386" s="206" t="s">
        <v>125</v>
      </c>
      <c r="F386" s="207" t="s">
        <v>215</v>
      </c>
      <c r="H386" s="208">
        <v>82</v>
      </c>
      <c r="I386" s="209"/>
      <c r="L386" s="205"/>
      <c r="M386" s="210"/>
      <c r="N386" s="211"/>
      <c r="O386" s="211"/>
      <c r="P386" s="211"/>
      <c r="Q386" s="211"/>
      <c r="R386" s="211"/>
      <c r="S386" s="211"/>
      <c r="T386" s="212"/>
      <c r="AT386" s="206" t="s">
        <v>208</v>
      </c>
      <c r="AU386" s="206" t="s">
        <v>82</v>
      </c>
      <c r="AV386" s="14" t="s">
        <v>206</v>
      </c>
      <c r="AW386" s="14" t="s">
        <v>33</v>
      </c>
      <c r="AX386" s="14" t="s">
        <v>80</v>
      </c>
      <c r="AY386" s="206" t="s">
        <v>200</v>
      </c>
    </row>
    <row r="387" s="1" customFormat="1" ht="16.5" customHeight="1">
      <c r="B387" s="176"/>
      <c r="C387" s="213" t="s">
        <v>765</v>
      </c>
      <c r="D387" s="213" t="s">
        <v>407</v>
      </c>
      <c r="E387" s="214" t="s">
        <v>766</v>
      </c>
      <c r="F387" s="215" t="s">
        <v>767</v>
      </c>
      <c r="G387" s="216" t="s">
        <v>127</v>
      </c>
      <c r="H387" s="217">
        <v>72</v>
      </c>
      <c r="I387" s="218"/>
      <c r="J387" s="219">
        <f>ROUND(I387*H387,2)</f>
        <v>0</v>
      </c>
      <c r="K387" s="215" t="s">
        <v>3</v>
      </c>
      <c r="L387" s="220"/>
      <c r="M387" s="221" t="s">
        <v>3</v>
      </c>
      <c r="N387" s="222" t="s">
        <v>43</v>
      </c>
      <c r="O387" s="67"/>
      <c r="P387" s="186">
        <f>O387*H387</f>
        <v>0</v>
      </c>
      <c r="Q387" s="186">
        <v>0.108</v>
      </c>
      <c r="R387" s="186">
        <f>Q387*H387</f>
        <v>7.7759999999999998</v>
      </c>
      <c r="S387" s="186">
        <v>0</v>
      </c>
      <c r="T387" s="187">
        <f>S387*H387</f>
        <v>0</v>
      </c>
      <c r="AR387" s="19" t="s">
        <v>145</v>
      </c>
      <c r="AT387" s="19" t="s">
        <v>407</v>
      </c>
      <c r="AU387" s="19" t="s">
        <v>82</v>
      </c>
      <c r="AY387" s="19" t="s">
        <v>200</v>
      </c>
      <c r="BE387" s="188">
        <f>IF(N387="základní",J387,0)</f>
        <v>0</v>
      </c>
      <c r="BF387" s="188">
        <f>IF(N387="snížená",J387,0)</f>
        <v>0</v>
      </c>
      <c r="BG387" s="188">
        <f>IF(N387="zákl. přenesená",J387,0)</f>
        <v>0</v>
      </c>
      <c r="BH387" s="188">
        <f>IF(N387="sníž. přenesená",J387,0)</f>
        <v>0</v>
      </c>
      <c r="BI387" s="188">
        <f>IF(N387="nulová",J387,0)</f>
        <v>0</v>
      </c>
      <c r="BJ387" s="19" t="s">
        <v>80</v>
      </c>
      <c r="BK387" s="188">
        <f>ROUND(I387*H387,2)</f>
        <v>0</v>
      </c>
      <c r="BL387" s="19" t="s">
        <v>206</v>
      </c>
      <c r="BM387" s="19" t="s">
        <v>768</v>
      </c>
    </row>
    <row r="388" s="12" customFormat="1">
      <c r="B388" s="189"/>
      <c r="D388" s="190" t="s">
        <v>208</v>
      </c>
      <c r="E388" s="191" t="s">
        <v>3</v>
      </c>
      <c r="F388" s="192" t="s">
        <v>769</v>
      </c>
      <c r="H388" s="193">
        <v>72</v>
      </c>
      <c r="I388" s="194"/>
      <c r="L388" s="189"/>
      <c r="M388" s="195"/>
      <c r="N388" s="196"/>
      <c r="O388" s="196"/>
      <c r="P388" s="196"/>
      <c r="Q388" s="196"/>
      <c r="R388" s="196"/>
      <c r="S388" s="196"/>
      <c r="T388" s="197"/>
      <c r="AT388" s="191" t="s">
        <v>208</v>
      </c>
      <c r="AU388" s="191" t="s">
        <v>82</v>
      </c>
      <c r="AV388" s="12" t="s">
        <v>82</v>
      </c>
      <c r="AW388" s="12" t="s">
        <v>33</v>
      </c>
      <c r="AX388" s="12" t="s">
        <v>80</v>
      </c>
      <c r="AY388" s="191" t="s">
        <v>200</v>
      </c>
    </row>
    <row r="389" s="1" customFormat="1" ht="16.5" customHeight="1">
      <c r="B389" s="176"/>
      <c r="C389" s="213" t="s">
        <v>770</v>
      </c>
      <c r="D389" s="213" t="s">
        <v>407</v>
      </c>
      <c r="E389" s="214" t="s">
        <v>771</v>
      </c>
      <c r="F389" s="215" t="s">
        <v>772</v>
      </c>
      <c r="G389" s="216" t="s">
        <v>127</v>
      </c>
      <c r="H389" s="217">
        <v>10</v>
      </c>
      <c r="I389" s="218"/>
      <c r="J389" s="219">
        <f>ROUND(I389*H389,2)</f>
        <v>0</v>
      </c>
      <c r="K389" s="215" t="s">
        <v>3</v>
      </c>
      <c r="L389" s="220"/>
      <c r="M389" s="221" t="s">
        <v>3</v>
      </c>
      <c r="N389" s="222" t="s">
        <v>43</v>
      </c>
      <c r="O389" s="67"/>
      <c r="P389" s="186">
        <f>O389*H389</f>
        <v>0</v>
      </c>
      <c r="Q389" s="186">
        <v>0.108</v>
      </c>
      <c r="R389" s="186">
        <f>Q389*H389</f>
        <v>1.0800000000000001</v>
      </c>
      <c r="S389" s="186">
        <v>0</v>
      </c>
      <c r="T389" s="187">
        <f>S389*H389</f>
        <v>0</v>
      </c>
      <c r="AR389" s="19" t="s">
        <v>145</v>
      </c>
      <c r="AT389" s="19" t="s">
        <v>407</v>
      </c>
      <c r="AU389" s="19" t="s">
        <v>82</v>
      </c>
      <c r="AY389" s="19" t="s">
        <v>200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19" t="s">
        <v>80</v>
      </c>
      <c r="BK389" s="188">
        <f>ROUND(I389*H389,2)</f>
        <v>0</v>
      </c>
      <c r="BL389" s="19" t="s">
        <v>206</v>
      </c>
      <c r="BM389" s="19" t="s">
        <v>773</v>
      </c>
    </row>
    <row r="390" s="12" customFormat="1">
      <c r="B390" s="189"/>
      <c r="D390" s="190" t="s">
        <v>208</v>
      </c>
      <c r="E390" s="191" t="s">
        <v>3</v>
      </c>
      <c r="F390" s="192" t="s">
        <v>774</v>
      </c>
      <c r="H390" s="193">
        <v>10</v>
      </c>
      <c r="I390" s="194"/>
      <c r="L390" s="189"/>
      <c r="M390" s="195"/>
      <c r="N390" s="196"/>
      <c r="O390" s="196"/>
      <c r="P390" s="196"/>
      <c r="Q390" s="196"/>
      <c r="R390" s="196"/>
      <c r="S390" s="196"/>
      <c r="T390" s="197"/>
      <c r="AT390" s="191" t="s">
        <v>208</v>
      </c>
      <c r="AU390" s="191" t="s">
        <v>82</v>
      </c>
      <c r="AV390" s="12" t="s">
        <v>82</v>
      </c>
      <c r="AW390" s="12" t="s">
        <v>33</v>
      </c>
      <c r="AX390" s="12" t="s">
        <v>80</v>
      </c>
      <c r="AY390" s="191" t="s">
        <v>200</v>
      </c>
    </row>
    <row r="391" s="1" customFormat="1" ht="16.5" customHeight="1">
      <c r="B391" s="176"/>
      <c r="C391" s="177" t="s">
        <v>775</v>
      </c>
      <c r="D391" s="177" t="s">
        <v>202</v>
      </c>
      <c r="E391" s="178" t="s">
        <v>776</v>
      </c>
      <c r="F391" s="179" t="s">
        <v>777</v>
      </c>
      <c r="G391" s="180" t="s">
        <v>131</v>
      </c>
      <c r="H391" s="181">
        <v>3</v>
      </c>
      <c r="I391" s="182"/>
      <c r="J391" s="183">
        <f>ROUND(I391*H391,2)</f>
        <v>0</v>
      </c>
      <c r="K391" s="179" t="s">
        <v>205</v>
      </c>
      <c r="L391" s="37"/>
      <c r="M391" s="184" t="s">
        <v>3</v>
      </c>
      <c r="N391" s="185" t="s">
        <v>43</v>
      </c>
      <c r="O391" s="67"/>
      <c r="P391" s="186">
        <f>O391*H391</f>
        <v>0</v>
      </c>
      <c r="Q391" s="186">
        <v>0</v>
      </c>
      <c r="R391" s="186">
        <f>Q391*H391</f>
        <v>0</v>
      </c>
      <c r="S391" s="186">
        <v>0</v>
      </c>
      <c r="T391" s="187">
        <f>S391*H391</f>
        <v>0</v>
      </c>
      <c r="AR391" s="19" t="s">
        <v>206</v>
      </c>
      <c r="AT391" s="19" t="s">
        <v>202</v>
      </c>
      <c r="AU391" s="19" t="s">
        <v>82</v>
      </c>
      <c r="AY391" s="19" t="s">
        <v>200</v>
      </c>
      <c r="BE391" s="188">
        <f>IF(N391="základní",J391,0)</f>
        <v>0</v>
      </c>
      <c r="BF391" s="188">
        <f>IF(N391="snížená",J391,0)</f>
        <v>0</v>
      </c>
      <c r="BG391" s="188">
        <f>IF(N391="zákl. přenesená",J391,0)</f>
        <v>0</v>
      </c>
      <c r="BH391" s="188">
        <f>IF(N391="sníž. přenesená",J391,0)</f>
        <v>0</v>
      </c>
      <c r="BI391" s="188">
        <f>IF(N391="nulová",J391,0)</f>
        <v>0</v>
      </c>
      <c r="BJ391" s="19" t="s">
        <v>80</v>
      </c>
      <c r="BK391" s="188">
        <f>ROUND(I391*H391,2)</f>
        <v>0</v>
      </c>
      <c r="BL391" s="19" t="s">
        <v>206</v>
      </c>
      <c r="BM391" s="19" t="s">
        <v>778</v>
      </c>
    </row>
    <row r="392" s="12" customFormat="1">
      <c r="B392" s="189"/>
      <c r="D392" s="190" t="s">
        <v>208</v>
      </c>
      <c r="E392" s="191" t="s">
        <v>3</v>
      </c>
      <c r="F392" s="192" t="s">
        <v>779</v>
      </c>
      <c r="H392" s="193">
        <v>3</v>
      </c>
      <c r="I392" s="194"/>
      <c r="L392" s="189"/>
      <c r="M392" s="195"/>
      <c r="N392" s="196"/>
      <c r="O392" s="196"/>
      <c r="P392" s="196"/>
      <c r="Q392" s="196"/>
      <c r="R392" s="196"/>
      <c r="S392" s="196"/>
      <c r="T392" s="197"/>
      <c r="AT392" s="191" t="s">
        <v>208</v>
      </c>
      <c r="AU392" s="191" t="s">
        <v>82</v>
      </c>
      <c r="AV392" s="12" t="s">
        <v>82</v>
      </c>
      <c r="AW392" s="12" t="s">
        <v>33</v>
      </c>
      <c r="AX392" s="12" t="s">
        <v>80</v>
      </c>
      <c r="AY392" s="191" t="s">
        <v>200</v>
      </c>
    </row>
    <row r="393" s="1" customFormat="1" ht="16.5" customHeight="1">
      <c r="B393" s="176"/>
      <c r="C393" s="177" t="s">
        <v>780</v>
      </c>
      <c r="D393" s="177" t="s">
        <v>202</v>
      </c>
      <c r="E393" s="178" t="s">
        <v>781</v>
      </c>
      <c r="F393" s="179" t="s">
        <v>782</v>
      </c>
      <c r="G393" s="180" t="s">
        <v>148</v>
      </c>
      <c r="H393" s="181">
        <v>9</v>
      </c>
      <c r="I393" s="182"/>
      <c r="J393" s="183">
        <f>ROUND(I393*H393,2)</f>
        <v>0</v>
      </c>
      <c r="K393" s="179" t="s">
        <v>205</v>
      </c>
      <c r="L393" s="37"/>
      <c r="M393" s="184" t="s">
        <v>3</v>
      </c>
      <c r="N393" s="185" t="s">
        <v>43</v>
      </c>
      <c r="O393" s="67"/>
      <c r="P393" s="186">
        <f>O393*H393</f>
        <v>0</v>
      </c>
      <c r="Q393" s="186">
        <v>0.0040200000000000001</v>
      </c>
      <c r="R393" s="186">
        <f>Q393*H393</f>
        <v>0.036180000000000004</v>
      </c>
      <c r="S393" s="186">
        <v>0</v>
      </c>
      <c r="T393" s="187">
        <f>S393*H393</f>
        <v>0</v>
      </c>
      <c r="AR393" s="19" t="s">
        <v>206</v>
      </c>
      <c r="AT393" s="19" t="s">
        <v>202</v>
      </c>
      <c r="AU393" s="19" t="s">
        <v>82</v>
      </c>
      <c r="AY393" s="19" t="s">
        <v>200</v>
      </c>
      <c r="BE393" s="188">
        <f>IF(N393="základní",J393,0)</f>
        <v>0</v>
      </c>
      <c r="BF393" s="188">
        <f>IF(N393="snížená",J393,0)</f>
        <v>0</v>
      </c>
      <c r="BG393" s="188">
        <f>IF(N393="zákl. přenesená",J393,0)</f>
        <v>0</v>
      </c>
      <c r="BH393" s="188">
        <f>IF(N393="sníž. přenesená",J393,0)</f>
        <v>0</v>
      </c>
      <c r="BI393" s="188">
        <f>IF(N393="nulová",J393,0)</f>
        <v>0</v>
      </c>
      <c r="BJ393" s="19" t="s">
        <v>80</v>
      </c>
      <c r="BK393" s="188">
        <f>ROUND(I393*H393,2)</f>
        <v>0</v>
      </c>
      <c r="BL393" s="19" t="s">
        <v>206</v>
      </c>
      <c r="BM393" s="19" t="s">
        <v>783</v>
      </c>
    </row>
    <row r="394" s="12" customFormat="1">
      <c r="B394" s="189"/>
      <c r="D394" s="190" t="s">
        <v>208</v>
      </c>
      <c r="E394" s="191" t="s">
        <v>3</v>
      </c>
      <c r="F394" s="192" t="s">
        <v>784</v>
      </c>
      <c r="H394" s="193">
        <v>9</v>
      </c>
      <c r="I394" s="194"/>
      <c r="L394" s="189"/>
      <c r="M394" s="195"/>
      <c r="N394" s="196"/>
      <c r="O394" s="196"/>
      <c r="P394" s="196"/>
      <c r="Q394" s="196"/>
      <c r="R394" s="196"/>
      <c r="S394" s="196"/>
      <c r="T394" s="197"/>
      <c r="AT394" s="191" t="s">
        <v>208</v>
      </c>
      <c r="AU394" s="191" t="s">
        <v>82</v>
      </c>
      <c r="AV394" s="12" t="s">
        <v>82</v>
      </c>
      <c r="AW394" s="12" t="s">
        <v>33</v>
      </c>
      <c r="AX394" s="12" t="s">
        <v>80</v>
      </c>
      <c r="AY394" s="191" t="s">
        <v>200</v>
      </c>
    </row>
    <row r="395" s="1" customFormat="1" ht="16.5" customHeight="1">
      <c r="B395" s="176"/>
      <c r="C395" s="177" t="s">
        <v>785</v>
      </c>
      <c r="D395" s="177" t="s">
        <v>202</v>
      </c>
      <c r="E395" s="178" t="s">
        <v>786</v>
      </c>
      <c r="F395" s="179" t="s">
        <v>787</v>
      </c>
      <c r="G395" s="180" t="s">
        <v>116</v>
      </c>
      <c r="H395" s="181">
        <v>2186.1999999999998</v>
      </c>
      <c r="I395" s="182"/>
      <c r="J395" s="183">
        <f>ROUND(I395*H395,2)</f>
        <v>0</v>
      </c>
      <c r="K395" s="179" t="s">
        <v>205</v>
      </c>
      <c r="L395" s="37"/>
      <c r="M395" s="184" t="s">
        <v>3</v>
      </c>
      <c r="N395" s="185" t="s">
        <v>43</v>
      </c>
      <c r="O395" s="67"/>
      <c r="P395" s="186">
        <f>O395*H395</f>
        <v>0</v>
      </c>
      <c r="Q395" s="186">
        <v>6.9999999999999994E-05</v>
      </c>
      <c r="R395" s="186">
        <f>Q395*H395</f>
        <v>0.15303399999999998</v>
      </c>
      <c r="S395" s="186">
        <v>0</v>
      </c>
      <c r="T395" s="187">
        <f>S395*H395</f>
        <v>0</v>
      </c>
      <c r="AR395" s="19" t="s">
        <v>206</v>
      </c>
      <c r="AT395" s="19" t="s">
        <v>202</v>
      </c>
      <c r="AU395" s="19" t="s">
        <v>82</v>
      </c>
      <c r="AY395" s="19" t="s">
        <v>200</v>
      </c>
      <c r="BE395" s="188">
        <f>IF(N395="základní",J395,0)</f>
        <v>0</v>
      </c>
      <c r="BF395" s="188">
        <f>IF(N395="snížená",J395,0)</f>
        <v>0</v>
      </c>
      <c r="BG395" s="188">
        <f>IF(N395="zákl. přenesená",J395,0)</f>
        <v>0</v>
      </c>
      <c r="BH395" s="188">
        <f>IF(N395="sníž. přenesená",J395,0)</f>
        <v>0</v>
      </c>
      <c r="BI395" s="188">
        <f>IF(N395="nulová",J395,0)</f>
        <v>0</v>
      </c>
      <c r="BJ395" s="19" t="s">
        <v>80</v>
      </c>
      <c r="BK395" s="188">
        <f>ROUND(I395*H395,2)</f>
        <v>0</v>
      </c>
      <c r="BL395" s="19" t="s">
        <v>206</v>
      </c>
      <c r="BM395" s="19" t="s">
        <v>788</v>
      </c>
    </row>
    <row r="396" s="13" customFormat="1">
      <c r="B396" s="198"/>
      <c r="D396" s="190" t="s">
        <v>208</v>
      </c>
      <c r="E396" s="199" t="s">
        <v>3</v>
      </c>
      <c r="F396" s="200" t="s">
        <v>789</v>
      </c>
      <c r="H396" s="199" t="s">
        <v>3</v>
      </c>
      <c r="I396" s="201"/>
      <c r="L396" s="198"/>
      <c r="M396" s="202"/>
      <c r="N396" s="203"/>
      <c r="O396" s="203"/>
      <c r="P396" s="203"/>
      <c r="Q396" s="203"/>
      <c r="R396" s="203"/>
      <c r="S396" s="203"/>
      <c r="T396" s="204"/>
      <c r="AT396" s="199" t="s">
        <v>208</v>
      </c>
      <c r="AU396" s="199" t="s">
        <v>82</v>
      </c>
      <c r="AV396" s="13" t="s">
        <v>80</v>
      </c>
      <c r="AW396" s="13" t="s">
        <v>33</v>
      </c>
      <c r="AX396" s="13" t="s">
        <v>72</v>
      </c>
      <c r="AY396" s="199" t="s">
        <v>200</v>
      </c>
    </row>
    <row r="397" s="12" customFormat="1">
      <c r="B397" s="189"/>
      <c r="D397" s="190" t="s">
        <v>208</v>
      </c>
      <c r="E397" s="191" t="s">
        <v>3</v>
      </c>
      <c r="F397" s="192" t="s">
        <v>137</v>
      </c>
      <c r="H397" s="193">
        <v>1750.2000000000001</v>
      </c>
      <c r="I397" s="194"/>
      <c r="L397" s="189"/>
      <c r="M397" s="195"/>
      <c r="N397" s="196"/>
      <c r="O397" s="196"/>
      <c r="P397" s="196"/>
      <c r="Q397" s="196"/>
      <c r="R397" s="196"/>
      <c r="S397" s="196"/>
      <c r="T397" s="197"/>
      <c r="AT397" s="191" t="s">
        <v>208</v>
      </c>
      <c r="AU397" s="191" t="s">
        <v>82</v>
      </c>
      <c r="AV397" s="12" t="s">
        <v>82</v>
      </c>
      <c r="AW397" s="12" t="s">
        <v>33</v>
      </c>
      <c r="AX397" s="12" t="s">
        <v>72</v>
      </c>
      <c r="AY397" s="191" t="s">
        <v>200</v>
      </c>
    </row>
    <row r="398" s="12" customFormat="1">
      <c r="B398" s="189"/>
      <c r="D398" s="190" t="s">
        <v>208</v>
      </c>
      <c r="E398" s="191" t="s">
        <v>3</v>
      </c>
      <c r="F398" s="192" t="s">
        <v>118</v>
      </c>
      <c r="H398" s="193">
        <v>301.5</v>
      </c>
      <c r="I398" s="194"/>
      <c r="L398" s="189"/>
      <c r="M398" s="195"/>
      <c r="N398" s="196"/>
      <c r="O398" s="196"/>
      <c r="P398" s="196"/>
      <c r="Q398" s="196"/>
      <c r="R398" s="196"/>
      <c r="S398" s="196"/>
      <c r="T398" s="197"/>
      <c r="AT398" s="191" t="s">
        <v>208</v>
      </c>
      <c r="AU398" s="191" t="s">
        <v>82</v>
      </c>
      <c r="AV398" s="12" t="s">
        <v>82</v>
      </c>
      <c r="AW398" s="12" t="s">
        <v>33</v>
      </c>
      <c r="AX398" s="12" t="s">
        <v>72</v>
      </c>
      <c r="AY398" s="191" t="s">
        <v>200</v>
      </c>
    </row>
    <row r="399" s="12" customFormat="1">
      <c r="B399" s="189"/>
      <c r="D399" s="190" t="s">
        <v>208</v>
      </c>
      <c r="E399" s="191" t="s">
        <v>3</v>
      </c>
      <c r="F399" s="192" t="s">
        <v>122</v>
      </c>
      <c r="H399" s="193">
        <v>126.5</v>
      </c>
      <c r="I399" s="194"/>
      <c r="L399" s="189"/>
      <c r="M399" s="195"/>
      <c r="N399" s="196"/>
      <c r="O399" s="196"/>
      <c r="P399" s="196"/>
      <c r="Q399" s="196"/>
      <c r="R399" s="196"/>
      <c r="S399" s="196"/>
      <c r="T399" s="197"/>
      <c r="AT399" s="191" t="s">
        <v>208</v>
      </c>
      <c r="AU399" s="191" t="s">
        <v>82</v>
      </c>
      <c r="AV399" s="12" t="s">
        <v>82</v>
      </c>
      <c r="AW399" s="12" t="s">
        <v>33</v>
      </c>
      <c r="AX399" s="12" t="s">
        <v>72</v>
      </c>
      <c r="AY399" s="191" t="s">
        <v>200</v>
      </c>
    </row>
    <row r="400" s="12" customFormat="1">
      <c r="B400" s="189"/>
      <c r="D400" s="190" t="s">
        <v>208</v>
      </c>
      <c r="E400" s="191" t="s">
        <v>3</v>
      </c>
      <c r="F400" s="192" t="s">
        <v>143</v>
      </c>
      <c r="H400" s="193">
        <v>8</v>
      </c>
      <c r="I400" s="194"/>
      <c r="L400" s="189"/>
      <c r="M400" s="195"/>
      <c r="N400" s="196"/>
      <c r="O400" s="196"/>
      <c r="P400" s="196"/>
      <c r="Q400" s="196"/>
      <c r="R400" s="196"/>
      <c r="S400" s="196"/>
      <c r="T400" s="197"/>
      <c r="AT400" s="191" t="s">
        <v>208</v>
      </c>
      <c r="AU400" s="191" t="s">
        <v>82</v>
      </c>
      <c r="AV400" s="12" t="s">
        <v>82</v>
      </c>
      <c r="AW400" s="12" t="s">
        <v>33</v>
      </c>
      <c r="AX400" s="12" t="s">
        <v>72</v>
      </c>
      <c r="AY400" s="191" t="s">
        <v>200</v>
      </c>
    </row>
    <row r="401" s="14" customFormat="1">
      <c r="B401" s="205"/>
      <c r="D401" s="190" t="s">
        <v>208</v>
      </c>
      <c r="E401" s="206" t="s">
        <v>3</v>
      </c>
      <c r="F401" s="207" t="s">
        <v>215</v>
      </c>
      <c r="H401" s="208">
        <v>2186.1999999999998</v>
      </c>
      <c r="I401" s="209"/>
      <c r="L401" s="205"/>
      <c r="M401" s="210"/>
      <c r="N401" s="211"/>
      <c r="O401" s="211"/>
      <c r="P401" s="211"/>
      <c r="Q401" s="211"/>
      <c r="R401" s="211"/>
      <c r="S401" s="211"/>
      <c r="T401" s="212"/>
      <c r="AT401" s="206" t="s">
        <v>208</v>
      </c>
      <c r="AU401" s="206" t="s">
        <v>82</v>
      </c>
      <c r="AV401" s="14" t="s">
        <v>206</v>
      </c>
      <c r="AW401" s="14" t="s">
        <v>33</v>
      </c>
      <c r="AX401" s="14" t="s">
        <v>80</v>
      </c>
      <c r="AY401" s="206" t="s">
        <v>200</v>
      </c>
    </row>
    <row r="402" s="1" customFormat="1" ht="16.5" customHeight="1">
      <c r="B402" s="176"/>
      <c r="C402" s="177" t="s">
        <v>790</v>
      </c>
      <c r="D402" s="177" t="s">
        <v>202</v>
      </c>
      <c r="E402" s="178" t="s">
        <v>791</v>
      </c>
      <c r="F402" s="179" t="s">
        <v>792</v>
      </c>
      <c r="G402" s="180" t="s">
        <v>127</v>
      </c>
      <c r="H402" s="181">
        <v>4</v>
      </c>
      <c r="I402" s="182"/>
      <c r="J402" s="183">
        <f>ROUND(I402*H402,2)</f>
        <v>0</v>
      </c>
      <c r="K402" s="179" t="s">
        <v>205</v>
      </c>
      <c r="L402" s="37"/>
      <c r="M402" s="184" t="s">
        <v>3</v>
      </c>
      <c r="N402" s="185" t="s">
        <v>43</v>
      </c>
      <c r="O402" s="67"/>
      <c r="P402" s="186">
        <f>O402*H402</f>
        <v>0</v>
      </c>
      <c r="Q402" s="186">
        <v>0.00266</v>
      </c>
      <c r="R402" s="186">
        <f>Q402*H402</f>
        <v>0.01064</v>
      </c>
      <c r="S402" s="186">
        <v>0</v>
      </c>
      <c r="T402" s="187">
        <f>S402*H402</f>
        <v>0</v>
      </c>
      <c r="AR402" s="19" t="s">
        <v>206</v>
      </c>
      <c r="AT402" s="19" t="s">
        <v>202</v>
      </c>
      <c r="AU402" s="19" t="s">
        <v>82</v>
      </c>
      <c r="AY402" s="19" t="s">
        <v>200</v>
      </c>
      <c r="BE402" s="188">
        <f>IF(N402="základní",J402,0)</f>
        <v>0</v>
      </c>
      <c r="BF402" s="188">
        <f>IF(N402="snížená",J402,0)</f>
        <v>0</v>
      </c>
      <c r="BG402" s="188">
        <f>IF(N402="zákl. přenesená",J402,0)</f>
        <v>0</v>
      </c>
      <c r="BH402" s="188">
        <f>IF(N402="sníž. přenesená",J402,0)</f>
        <v>0</v>
      </c>
      <c r="BI402" s="188">
        <f>IF(N402="nulová",J402,0)</f>
        <v>0</v>
      </c>
      <c r="BJ402" s="19" t="s">
        <v>80</v>
      </c>
      <c r="BK402" s="188">
        <f>ROUND(I402*H402,2)</f>
        <v>0</v>
      </c>
      <c r="BL402" s="19" t="s">
        <v>206</v>
      </c>
      <c r="BM402" s="19" t="s">
        <v>793</v>
      </c>
    </row>
    <row r="403" s="11" customFormat="1" ht="22.8" customHeight="1">
      <c r="B403" s="163"/>
      <c r="D403" s="164" t="s">
        <v>71</v>
      </c>
      <c r="E403" s="174" t="s">
        <v>247</v>
      </c>
      <c r="F403" s="174" t="s">
        <v>794</v>
      </c>
      <c r="I403" s="166"/>
      <c r="J403" s="175">
        <f>BK403</f>
        <v>0</v>
      </c>
      <c r="L403" s="163"/>
      <c r="M403" s="168"/>
      <c r="N403" s="169"/>
      <c r="O403" s="169"/>
      <c r="P403" s="170">
        <f>SUM(P404:P419)</f>
        <v>0</v>
      </c>
      <c r="Q403" s="169"/>
      <c r="R403" s="170">
        <f>SUM(R404:R419)</f>
        <v>0.77181999999999995</v>
      </c>
      <c r="S403" s="169"/>
      <c r="T403" s="171">
        <f>SUM(T404:T419)</f>
        <v>0</v>
      </c>
      <c r="AR403" s="164" t="s">
        <v>80</v>
      </c>
      <c r="AT403" s="172" t="s">
        <v>71</v>
      </c>
      <c r="AU403" s="172" t="s">
        <v>80</v>
      </c>
      <c r="AY403" s="164" t="s">
        <v>200</v>
      </c>
      <c r="BK403" s="173">
        <f>SUM(BK404:BK419)</f>
        <v>0</v>
      </c>
    </row>
    <row r="404" s="1" customFormat="1" ht="16.5" customHeight="1">
      <c r="B404" s="176"/>
      <c r="C404" s="177" t="s">
        <v>795</v>
      </c>
      <c r="D404" s="177" t="s">
        <v>202</v>
      </c>
      <c r="E404" s="178" t="s">
        <v>796</v>
      </c>
      <c r="F404" s="179" t="s">
        <v>797</v>
      </c>
      <c r="G404" s="180" t="s">
        <v>116</v>
      </c>
      <c r="H404" s="181">
        <v>2086</v>
      </c>
      <c r="I404" s="182"/>
      <c r="J404" s="183">
        <f>ROUND(I404*H404,2)</f>
        <v>0</v>
      </c>
      <c r="K404" s="179" t="s">
        <v>205</v>
      </c>
      <c r="L404" s="37"/>
      <c r="M404" s="184" t="s">
        <v>3</v>
      </c>
      <c r="N404" s="185" t="s">
        <v>43</v>
      </c>
      <c r="O404" s="67"/>
      <c r="P404" s="186">
        <f>O404*H404</f>
        <v>0</v>
      </c>
      <c r="Q404" s="186">
        <v>0.00036999999999999999</v>
      </c>
      <c r="R404" s="186">
        <f>Q404*H404</f>
        <v>0.77181999999999995</v>
      </c>
      <c r="S404" s="186">
        <v>0</v>
      </c>
      <c r="T404" s="187">
        <f>S404*H404</f>
        <v>0</v>
      </c>
      <c r="AR404" s="19" t="s">
        <v>206</v>
      </c>
      <c r="AT404" s="19" t="s">
        <v>202</v>
      </c>
      <c r="AU404" s="19" t="s">
        <v>82</v>
      </c>
      <c r="AY404" s="19" t="s">
        <v>200</v>
      </c>
      <c r="BE404" s="188">
        <f>IF(N404="základní",J404,0)</f>
        <v>0</v>
      </c>
      <c r="BF404" s="188">
        <f>IF(N404="snížená",J404,0)</f>
        <v>0</v>
      </c>
      <c r="BG404" s="188">
        <f>IF(N404="zákl. přenesená",J404,0)</f>
        <v>0</v>
      </c>
      <c r="BH404" s="188">
        <f>IF(N404="sníž. přenesená",J404,0)</f>
        <v>0</v>
      </c>
      <c r="BI404" s="188">
        <f>IF(N404="nulová",J404,0)</f>
        <v>0</v>
      </c>
      <c r="BJ404" s="19" t="s">
        <v>80</v>
      </c>
      <c r="BK404" s="188">
        <f>ROUND(I404*H404,2)</f>
        <v>0</v>
      </c>
      <c r="BL404" s="19" t="s">
        <v>206</v>
      </c>
      <c r="BM404" s="19" t="s">
        <v>798</v>
      </c>
    </row>
    <row r="405" s="12" customFormat="1">
      <c r="B405" s="189"/>
      <c r="D405" s="190" t="s">
        <v>208</v>
      </c>
      <c r="E405" s="191" t="s">
        <v>3</v>
      </c>
      <c r="F405" s="192" t="s">
        <v>799</v>
      </c>
      <c r="H405" s="193">
        <v>2086</v>
      </c>
      <c r="I405" s="194"/>
      <c r="L405" s="189"/>
      <c r="M405" s="195"/>
      <c r="N405" s="196"/>
      <c r="O405" s="196"/>
      <c r="P405" s="196"/>
      <c r="Q405" s="196"/>
      <c r="R405" s="196"/>
      <c r="S405" s="196"/>
      <c r="T405" s="197"/>
      <c r="AT405" s="191" t="s">
        <v>208</v>
      </c>
      <c r="AU405" s="191" t="s">
        <v>82</v>
      </c>
      <c r="AV405" s="12" t="s">
        <v>82</v>
      </c>
      <c r="AW405" s="12" t="s">
        <v>33</v>
      </c>
      <c r="AX405" s="12" t="s">
        <v>80</v>
      </c>
      <c r="AY405" s="191" t="s">
        <v>200</v>
      </c>
    </row>
    <row r="406" s="1" customFormat="1" ht="16.5" customHeight="1">
      <c r="B406" s="176"/>
      <c r="C406" s="177" t="s">
        <v>800</v>
      </c>
      <c r="D406" s="177" t="s">
        <v>202</v>
      </c>
      <c r="E406" s="178" t="s">
        <v>801</v>
      </c>
      <c r="F406" s="179" t="s">
        <v>802</v>
      </c>
      <c r="G406" s="180" t="s">
        <v>116</v>
      </c>
      <c r="H406" s="181">
        <v>5672</v>
      </c>
      <c r="I406" s="182"/>
      <c r="J406" s="183">
        <f>ROUND(I406*H406,2)</f>
        <v>0</v>
      </c>
      <c r="K406" s="179" t="s">
        <v>205</v>
      </c>
      <c r="L406" s="37"/>
      <c r="M406" s="184" t="s">
        <v>3</v>
      </c>
      <c r="N406" s="185" t="s">
        <v>43</v>
      </c>
      <c r="O406" s="67"/>
      <c r="P406" s="186">
        <f>O406*H406</f>
        <v>0</v>
      </c>
      <c r="Q406" s="186">
        <v>0</v>
      </c>
      <c r="R406" s="186">
        <f>Q406*H406</f>
        <v>0</v>
      </c>
      <c r="S406" s="186">
        <v>0</v>
      </c>
      <c r="T406" s="187">
        <f>S406*H406</f>
        <v>0</v>
      </c>
      <c r="AR406" s="19" t="s">
        <v>206</v>
      </c>
      <c r="AT406" s="19" t="s">
        <v>202</v>
      </c>
      <c r="AU406" s="19" t="s">
        <v>82</v>
      </c>
      <c r="AY406" s="19" t="s">
        <v>200</v>
      </c>
      <c r="BE406" s="188">
        <f>IF(N406="základní",J406,0)</f>
        <v>0</v>
      </c>
      <c r="BF406" s="188">
        <f>IF(N406="snížená",J406,0)</f>
        <v>0</v>
      </c>
      <c r="BG406" s="188">
        <f>IF(N406="zákl. přenesená",J406,0)</f>
        <v>0</v>
      </c>
      <c r="BH406" s="188">
        <f>IF(N406="sníž. přenesená",J406,0)</f>
        <v>0</v>
      </c>
      <c r="BI406" s="188">
        <f>IF(N406="nulová",J406,0)</f>
        <v>0</v>
      </c>
      <c r="BJ406" s="19" t="s">
        <v>80</v>
      </c>
      <c r="BK406" s="188">
        <f>ROUND(I406*H406,2)</f>
        <v>0</v>
      </c>
      <c r="BL406" s="19" t="s">
        <v>206</v>
      </c>
      <c r="BM406" s="19" t="s">
        <v>803</v>
      </c>
    </row>
    <row r="407" s="12" customFormat="1">
      <c r="B407" s="189"/>
      <c r="D407" s="190" t="s">
        <v>208</v>
      </c>
      <c r="E407" s="191" t="s">
        <v>3</v>
      </c>
      <c r="F407" s="192" t="s">
        <v>804</v>
      </c>
      <c r="H407" s="193">
        <v>945</v>
      </c>
      <c r="I407" s="194"/>
      <c r="L407" s="189"/>
      <c r="M407" s="195"/>
      <c r="N407" s="196"/>
      <c r="O407" s="196"/>
      <c r="P407" s="196"/>
      <c r="Q407" s="196"/>
      <c r="R407" s="196"/>
      <c r="S407" s="196"/>
      <c r="T407" s="197"/>
      <c r="AT407" s="191" t="s">
        <v>208</v>
      </c>
      <c r="AU407" s="191" t="s">
        <v>82</v>
      </c>
      <c r="AV407" s="12" t="s">
        <v>82</v>
      </c>
      <c r="AW407" s="12" t="s">
        <v>33</v>
      </c>
      <c r="AX407" s="12" t="s">
        <v>72</v>
      </c>
      <c r="AY407" s="191" t="s">
        <v>200</v>
      </c>
    </row>
    <row r="408" s="15" customFormat="1">
      <c r="B408" s="225"/>
      <c r="D408" s="190" t="s">
        <v>208</v>
      </c>
      <c r="E408" s="226" t="s">
        <v>167</v>
      </c>
      <c r="F408" s="227" t="s">
        <v>805</v>
      </c>
      <c r="H408" s="228">
        <v>945</v>
      </c>
      <c r="I408" s="229"/>
      <c r="L408" s="225"/>
      <c r="M408" s="230"/>
      <c r="N408" s="231"/>
      <c r="O408" s="231"/>
      <c r="P408" s="231"/>
      <c r="Q408" s="231"/>
      <c r="R408" s="231"/>
      <c r="S408" s="231"/>
      <c r="T408" s="232"/>
      <c r="AT408" s="226" t="s">
        <v>208</v>
      </c>
      <c r="AU408" s="226" t="s">
        <v>82</v>
      </c>
      <c r="AV408" s="15" t="s">
        <v>216</v>
      </c>
      <c r="AW408" s="15" t="s">
        <v>33</v>
      </c>
      <c r="AX408" s="15" t="s">
        <v>72</v>
      </c>
      <c r="AY408" s="226" t="s">
        <v>200</v>
      </c>
    </row>
    <row r="409" s="12" customFormat="1">
      <c r="B409" s="189"/>
      <c r="D409" s="190" t="s">
        <v>208</v>
      </c>
      <c r="E409" s="191" t="s">
        <v>3</v>
      </c>
      <c r="F409" s="192" t="s">
        <v>806</v>
      </c>
      <c r="H409" s="193">
        <v>1043</v>
      </c>
      <c r="I409" s="194"/>
      <c r="L409" s="189"/>
      <c r="M409" s="195"/>
      <c r="N409" s="196"/>
      <c r="O409" s="196"/>
      <c r="P409" s="196"/>
      <c r="Q409" s="196"/>
      <c r="R409" s="196"/>
      <c r="S409" s="196"/>
      <c r="T409" s="197"/>
      <c r="AT409" s="191" t="s">
        <v>208</v>
      </c>
      <c r="AU409" s="191" t="s">
        <v>82</v>
      </c>
      <c r="AV409" s="12" t="s">
        <v>82</v>
      </c>
      <c r="AW409" s="12" t="s">
        <v>33</v>
      </c>
      <c r="AX409" s="12" t="s">
        <v>72</v>
      </c>
      <c r="AY409" s="191" t="s">
        <v>200</v>
      </c>
    </row>
    <row r="410" s="15" customFormat="1">
      <c r="B410" s="225"/>
      <c r="D410" s="190" t="s">
        <v>208</v>
      </c>
      <c r="E410" s="226" t="s">
        <v>114</v>
      </c>
      <c r="F410" s="227" t="s">
        <v>805</v>
      </c>
      <c r="H410" s="228">
        <v>1043</v>
      </c>
      <c r="I410" s="229"/>
      <c r="L410" s="225"/>
      <c r="M410" s="230"/>
      <c r="N410" s="231"/>
      <c r="O410" s="231"/>
      <c r="P410" s="231"/>
      <c r="Q410" s="231"/>
      <c r="R410" s="231"/>
      <c r="S410" s="231"/>
      <c r="T410" s="232"/>
      <c r="AT410" s="226" t="s">
        <v>208</v>
      </c>
      <c r="AU410" s="226" t="s">
        <v>82</v>
      </c>
      <c r="AV410" s="15" t="s">
        <v>216</v>
      </c>
      <c r="AW410" s="15" t="s">
        <v>33</v>
      </c>
      <c r="AX410" s="15" t="s">
        <v>72</v>
      </c>
      <c r="AY410" s="226" t="s">
        <v>200</v>
      </c>
    </row>
    <row r="411" s="12" customFormat="1">
      <c r="B411" s="189"/>
      <c r="D411" s="190" t="s">
        <v>208</v>
      </c>
      <c r="E411" s="191" t="s">
        <v>3</v>
      </c>
      <c r="F411" s="192" t="s">
        <v>807</v>
      </c>
      <c r="H411" s="193">
        <v>4172</v>
      </c>
      <c r="I411" s="194"/>
      <c r="L411" s="189"/>
      <c r="M411" s="195"/>
      <c r="N411" s="196"/>
      <c r="O411" s="196"/>
      <c r="P411" s="196"/>
      <c r="Q411" s="196"/>
      <c r="R411" s="196"/>
      <c r="S411" s="196"/>
      <c r="T411" s="197"/>
      <c r="AT411" s="191" t="s">
        <v>208</v>
      </c>
      <c r="AU411" s="191" t="s">
        <v>82</v>
      </c>
      <c r="AV411" s="12" t="s">
        <v>82</v>
      </c>
      <c r="AW411" s="12" t="s">
        <v>33</v>
      </c>
      <c r="AX411" s="12" t="s">
        <v>72</v>
      </c>
      <c r="AY411" s="191" t="s">
        <v>200</v>
      </c>
    </row>
    <row r="412" s="12" customFormat="1">
      <c r="B412" s="189"/>
      <c r="D412" s="190" t="s">
        <v>208</v>
      </c>
      <c r="E412" s="191" t="s">
        <v>3</v>
      </c>
      <c r="F412" s="192" t="s">
        <v>808</v>
      </c>
      <c r="H412" s="193">
        <v>1890</v>
      </c>
      <c r="I412" s="194"/>
      <c r="L412" s="189"/>
      <c r="M412" s="195"/>
      <c r="N412" s="196"/>
      <c r="O412" s="196"/>
      <c r="P412" s="196"/>
      <c r="Q412" s="196"/>
      <c r="R412" s="196"/>
      <c r="S412" s="196"/>
      <c r="T412" s="197"/>
      <c r="AT412" s="191" t="s">
        <v>208</v>
      </c>
      <c r="AU412" s="191" t="s">
        <v>82</v>
      </c>
      <c r="AV412" s="12" t="s">
        <v>82</v>
      </c>
      <c r="AW412" s="12" t="s">
        <v>33</v>
      </c>
      <c r="AX412" s="12" t="s">
        <v>72</v>
      </c>
      <c r="AY412" s="191" t="s">
        <v>200</v>
      </c>
    </row>
    <row r="413" s="12" customFormat="1">
      <c r="B413" s="189"/>
      <c r="D413" s="190" t="s">
        <v>208</v>
      </c>
      <c r="E413" s="191" t="s">
        <v>3</v>
      </c>
      <c r="F413" s="192" t="s">
        <v>809</v>
      </c>
      <c r="H413" s="193">
        <v>-390</v>
      </c>
      <c r="I413" s="194"/>
      <c r="L413" s="189"/>
      <c r="M413" s="195"/>
      <c r="N413" s="196"/>
      <c r="O413" s="196"/>
      <c r="P413" s="196"/>
      <c r="Q413" s="196"/>
      <c r="R413" s="196"/>
      <c r="S413" s="196"/>
      <c r="T413" s="197"/>
      <c r="AT413" s="191" t="s">
        <v>208</v>
      </c>
      <c r="AU413" s="191" t="s">
        <v>82</v>
      </c>
      <c r="AV413" s="12" t="s">
        <v>82</v>
      </c>
      <c r="AW413" s="12" t="s">
        <v>33</v>
      </c>
      <c r="AX413" s="12" t="s">
        <v>72</v>
      </c>
      <c r="AY413" s="191" t="s">
        <v>200</v>
      </c>
    </row>
    <row r="414" s="15" customFormat="1">
      <c r="B414" s="225"/>
      <c r="D414" s="190" t="s">
        <v>208</v>
      </c>
      <c r="E414" s="226" t="s">
        <v>3</v>
      </c>
      <c r="F414" s="227" t="s">
        <v>805</v>
      </c>
      <c r="H414" s="228">
        <v>5672</v>
      </c>
      <c r="I414" s="229"/>
      <c r="L414" s="225"/>
      <c r="M414" s="230"/>
      <c r="N414" s="231"/>
      <c r="O414" s="231"/>
      <c r="P414" s="231"/>
      <c r="Q414" s="231"/>
      <c r="R414" s="231"/>
      <c r="S414" s="231"/>
      <c r="T414" s="232"/>
      <c r="AT414" s="226" t="s">
        <v>208</v>
      </c>
      <c r="AU414" s="226" t="s">
        <v>82</v>
      </c>
      <c r="AV414" s="15" t="s">
        <v>216</v>
      </c>
      <c r="AW414" s="15" t="s">
        <v>33</v>
      </c>
      <c r="AX414" s="15" t="s">
        <v>80</v>
      </c>
      <c r="AY414" s="226" t="s">
        <v>200</v>
      </c>
    </row>
    <row r="415" s="1" customFormat="1" ht="22.5" customHeight="1">
      <c r="B415" s="176"/>
      <c r="C415" s="177" t="s">
        <v>810</v>
      </c>
      <c r="D415" s="177" t="s">
        <v>202</v>
      </c>
      <c r="E415" s="178" t="s">
        <v>811</v>
      </c>
      <c r="F415" s="179" t="s">
        <v>812</v>
      </c>
      <c r="G415" s="180" t="s">
        <v>116</v>
      </c>
      <c r="H415" s="181">
        <v>1890</v>
      </c>
      <c r="I415" s="182"/>
      <c r="J415" s="183">
        <f>ROUND(I415*H415,2)</f>
        <v>0</v>
      </c>
      <c r="K415" s="179" t="s">
        <v>813</v>
      </c>
      <c r="L415" s="37"/>
      <c r="M415" s="184" t="s">
        <v>3</v>
      </c>
      <c r="N415" s="185" t="s">
        <v>43</v>
      </c>
      <c r="O415" s="67"/>
      <c r="P415" s="186">
        <f>O415*H415</f>
        <v>0</v>
      </c>
      <c r="Q415" s="186">
        <v>0</v>
      </c>
      <c r="R415" s="186">
        <f>Q415*H415</f>
        <v>0</v>
      </c>
      <c r="S415" s="186">
        <v>0</v>
      </c>
      <c r="T415" s="187">
        <f>S415*H415</f>
        <v>0</v>
      </c>
      <c r="AR415" s="19" t="s">
        <v>206</v>
      </c>
      <c r="AT415" s="19" t="s">
        <v>202</v>
      </c>
      <c r="AU415" s="19" t="s">
        <v>82</v>
      </c>
      <c r="AY415" s="19" t="s">
        <v>200</v>
      </c>
      <c r="BE415" s="188">
        <f>IF(N415="základní",J415,0)</f>
        <v>0</v>
      </c>
      <c r="BF415" s="188">
        <f>IF(N415="snížená",J415,0)</f>
        <v>0</v>
      </c>
      <c r="BG415" s="188">
        <f>IF(N415="zákl. přenesená",J415,0)</f>
        <v>0</v>
      </c>
      <c r="BH415" s="188">
        <f>IF(N415="sníž. přenesená",J415,0)</f>
        <v>0</v>
      </c>
      <c r="BI415" s="188">
        <f>IF(N415="nulová",J415,0)</f>
        <v>0</v>
      </c>
      <c r="BJ415" s="19" t="s">
        <v>80</v>
      </c>
      <c r="BK415" s="188">
        <f>ROUND(I415*H415,2)</f>
        <v>0</v>
      </c>
      <c r="BL415" s="19" t="s">
        <v>206</v>
      </c>
      <c r="BM415" s="19" t="s">
        <v>814</v>
      </c>
    </row>
    <row r="416" s="13" customFormat="1">
      <c r="B416" s="198"/>
      <c r="D416" s="190" t="s">
        <v>208</v>
      </c>
      <c r="E416" s="199" t="s">
        <v>3</v>
      </c>
      <c r="F416" s="200" t="s">
        <v>815</v>
      </c>
      <c r="H416" s="199" t="s">
        <v>3</v>
      </c>
      <c r="I416" s="201"/>
      <c r="L416" s="198"/>
      <c r="M416" s="202"/>
      <c r="N416" s="203"/>
      <c r="O416" s="203"/>
      <c r="P416" s="203"/>
      <c r="Q416" s="203"/>
      <c r="R416" s="203"/>
      <c r="S416" s="203"/>
      <c r="T416" s="204"/>
      <c r="AT416" s="199" t="s">
        <v>208</v>
      </c>
      <c r="AU416" s="199" t="s">
        <v>82</v>
      </c>
      <c r="AV416" s="13" t="s">
        <v>80</v>
      </c>
      <c r="AW416" s="13" t="s">
        <v>33</v>
      </c>
      <c r="AX416" s="13" t="s">
        <v>72</v>
      </c>
      <c r="AY416" s="199" t="s">
        <v>200</v>
      </c>
    </row>
    <row r="417" s="12" customFormat="1">
      <c r="B417" s="189"/>
      <c r="D417" s="190" t="s">
        <v>208</v>
      </c>
      <c r="E417" s="191" t="s">
        <v>3</v>
      </c>
      <c r="F417" s="192" t="s">
        <v>816</v>
      </c>
      <c r="H417" s="193">
        <v>1890</v>
      </c>
      <c r="I417" s="194"/>
      <c r="L417" s="189"/>
      <c r="M417" s="195"/>
      <c r="N417" s="196"/>
      <c r="O417" s="196"/>
      <c r="P417" s="196"/>
      <c r="Q417" s="196"/>
      <c r="R417" s="196"/>
      <c r="S417" s="196"/>
      <c r="T417" s="197"/>
      <c r="AT417" s="191" t="s">
        <v>208</v>
      </c>
      <c r="AU417" s="191" t="s">
        <v>82</v>
      </c>
      <c r="AV417" s="12" t="s">
        <v>82</v>
      </c>
      <c r="AW417" s="12" t="s">
        <v>33</v>
      </c>
      <c r="AX417" s="12" t="s">
        <v>80</v>
      </c>
      <c r="AY417" s="191" t="s">
        <v>200</v>
      </c>
    </row>
    <row r="418" s="1" customFormat="1" ht="16.5" customHeight="1">
      <c r="B418" s="176"/>
      <c r="C418" s="177" t="s">
        <v>817</v>
      </c>
      <c r="D418" s="177" t="s">
        <v>202</v>
      </c>
      <c r="E418" s="178" t="s">
        <v>818</v>
      </c>
      <c r="F418" s="179" t="s">
        <v>819</v>
      </c>
      <c r="G418" s="180" t="s">
        <v>116</v>
      </c>
      <c r="H418" s="181">
        <v>5672</v>
      </c>
      <c r="I418" s="182"/>
      <c r="J418" s="183">
        <f>ROUND(I418*H418,2)</f>
        <v>0</v>
      </c>
      <c r="K418" s="179" t="s">
        <v>205</v>
      </c>
      <c r="L418" s="37"/>
      <c r="M418" s="184" t="s">
        <v>3</v>
      </c>
      <c r="N418" s="185" t="s">
        <v>43</v>
      </c>
      <c r="O418" s="67"/>
      <c r="P418" s="186">
        <f>O418*H418</f>
        <v>0</v>
      </c>
      <c r="Q418" s="186">
        <v>0</v>
      </c>
      <c r="R418" s="186">
        <f>Q418*H418</f>
        <v>0</v>
      </c>
      <c r="S418" s="186">
        <v>0</v>
      </c>
      <c r="T418" s="187">
        <f>S418*H418</f>
        <v>0</v>
      </c>
      <c r="AR418" s="19" t="s">
        <v>206</v>
      </c>
      <c r="AT418" s="19" t="s">
        <v>202</v>
      </c>
      <c r="AU418" s="19" t="s">
        <v>82</v>
      </c>
      <c r="AY418" s="19" t="s">
        <v>200</v>
      </c>
      <c r="BE418" s="188">
        <f>IF(N418="základní",J418,0)</f>
        <v>0</v>
      </c>
      <c r="BF418" s="188">
        <f>IF(N418="snížená",J418,0)</f>
        <v>0</v>
      </c>
      <c r="BG418" s="188">
        <f>IF(N418="zákl. přenesená",J418,0)</f>
        <v>0</v>
      </c>
      <c r="BH418" s="188">
        <f>IF(N418="sníž. přenesená",J418,0)</f>
        <v>0</v>
      </c>
      <c r="BI418" s="188">
        <f>IF(N418="nulová",J418,0)</f>
        <v>0</v>
      </c>
      <c r="BJ418" s="19" t="s">
        <v>80</v>
      </c>
      <c r="BK418" s="188">
        <f>ROUND(I418*H418,2)</f>
        <v>0</v>
      </c>
      <c r="BL418" s="19" t="s">
        <v>206</v>
      </c>
      <c r="BM418" s="19" t="s">
        <v>820</v>
      </c>
    </row>
    <row r="419" s="1" customFormat="1" ht="16.5" customHeight="1">
      <c r="B419" s="176"/>
      <c r="C419" s="177" t="s">
        <v>821</v>
      </c>
      <c r="D419" s="177" t="s">
        <v>202</v>
      </c>
      <c r="E419" s="178" t="s">
        <v>822</v>
      </c>
      <c r="F419" s="179" t="s">
        <v>823</v>
      </c>
      <c r="G419" s="180" t="s">
        <v>116</v>
      </c>
      <c r="H419" s="181">
        <v>1890</v>
      </c>
      <c r="I419" s="182"/>
      <c r="J419" s="183">
        <f>ROUND(I419*H419,2)</f>
        <v>0</v>
      </c>
      <c r="K419" s="179" t="s">
        <v>813</v>
      </c>
      <c r="L419" s="37"/>
      <c r="M419" s="184" t="s">
        <v>3</v>
      </c>
      <c r="N419" s="185" t="s">
        <v>43</v>
      </c>
      <c r="O419" s="67"/>
      <c r="P419" s="186">
        <f>O419*H419</f>
        <v>0</v>
      </c>
      <c r="Q419" s="186">
        <v>0</v>
      </c>
      <c r="R419" s="186">
        <f>Q419*H419</f>
        <v>0</v>
      </c>
      <c r="S419" s="186">
        <v>0</v>
      </c>
      <c r="T419" s="187">
        <f>S419*H419</f>
        <v>0</v>
      </c>
      <c r="AR419" s="19" t="s">
        <v>206</v>
      </c>
      <c r="AT419" s="19" t="s">
        <v>202</v>
      </c>
      <c r="AU419" s="19" t="s">
        <v>82</v>
      </c>
      <c r="AY419" s="19" t="s">
        <v>200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19" t="s">
        <v>80</v>
      </c>
      <c r="BK419" s="188">
        <f>ROUND(I419*H419,2)</f>
        <v>0</v>
      </c>
      <c r="BL419" s="19" t="s">
        <v>206</v>
      </c>
      <c r="BM419" s="19" t="s">
        <v>824</v>
      </c>
    </row>
    <row r="420" s="11" customFormat="1" ht="22.8" customHeight="1">
      <c r="B420" s="163"/>
      <c r="D420" s="164" t="s">
        <v>71</v>
      </c>
      <c r="E420" s="174" t="s">
        <v>825</v>
      </c>
      <c r="F420" s="174" t="s">
        <v>826</v>
      </c>
      <c r="I420" s="166"/>
      <c r="J420" s="175">
        <f>BK420</f>
        <v>0</v>
      </c>
      <c r="L420" s="163"/>
      <c r="M420" s="168"/>
      <c r="N420" s="169"/>
      <c r="O420" s="169"/>
      <c r="P420" s="170">
        <f>SUM(P421:P428)</f>
        <v>0</v>
      </c>
      <c r="Q420" s="169"/>
      <c r="R420" s="170">
        <f>SUM(R421:R428)</f>
        <v>0</v>
      </c>
      <c r="S420" s="169"/>
      <c r="T420" s="171">
        <f>SUM(T421:T428)</f>
        <v>0</v>
      </c>
      <c r="AR420" s="164" t="s">
        <v>80</v>
      </c>
      <c r="AT420" s="172" t="s">
        <v>71</v>
      </c>
      <c r="AU420" s="172" t="s">
        <v>80</v>
      </c>
      <c r="AY420" s="164" t="s">
        <v>200</v>
      </c>
      <c r="BK420" s="173">
        <f>SUM(BK421:BK428)</f>
        <v>0</v>
      </c>
    </row>
    <row r="421" s="1" customFormat="1" ht="16.5" customHeight="1">
      <c r="B421" s="176"/>
      <c r="C421" s="177" t="s">
        <v>827</v>
      </c>
      <c r="D421" s="177" t="s">
        <v>202</v>
      </c>
      <c r="E421" s="178" t="s">
        <v>828</v>
      </c>
      <c r="F421" s="179" t="s">
        <v>829</v>
      </c>
      <c r="G421" s="180" t="s">
        <v>384</v>
      </c>
      <c r="H421" s="181">
        <v>1997.6790000000001</v>
      </c>
      <c r="I421" s="182"/>
      <c r="J421" s="183">
        <f>ROUND(I421*H421,2)</f>
        <v>0</v>
      </c>
      <c r="K421" s="179" t="s">
        <v>3</v>
      </c>
      <c r="L421" s="37"/>
      <c r="M421" s="184" t="s">
        <v>3</v>
      </c>
      <c r="N421" s="185" t="s">
        <v>43</v>
      </c>
      <c r="O421" s="67"/>
      <c r="P421" s="186">
        <f>O421*H421</f>
        <v>0</v>
      </c>
      <c r="Q421" s="186">
        <v>0</v>
      </c>
      <c r="R421" s="186">
        <f>Q421*H421</f>
        <v>0</v>
      </c>
      <c r="S421" s="186">
        <v>0</v>
      </c>
      <c r="T421" s="187">
        <f>S421*H421</f>
        <v>0</v>
      </c>
      <c r="AR421" s="19" t="s">
        <v>206</v>
      </c>
      <c r="AT421" s="19" t="s">
        <v>202</v>
      </c>
      <c r="AU421" s="19" t="s">
        <v>82</v>
      </c>
      <c r="AY421" s="19" t="s">
        <v>200</v>
      </c>
      <c r="BE421" s="188">
        <f>IF(N421="základní",J421,0)</f>
        <v>0</v>
      </c>
      <c r="BF421" s="188">
        <f>IF(N421="snížená",J421,0)</f>
        <v>0</v>
      </c>
      <c r="BG421" s="188">
        <f>IF(N421="zákl. přenesená",J421,0)</f>
        <v>0</v>
      </c>
      <c r="BH421" s="188">
        <f>IF(N421="sníž. přenesená",J421,0)</f>
        <v>0</v>
      </c>
      <c r="BI421" s="188">
        <f>IF(N421="nulová",J421,0)</f>
        <v>0</v>
      </c>
      <c r="BJ421" s="19" t="s">
        <v>80</v>
      </c>
      <c r="BK421" s="188">
        <f>ROUND(I421*H421,2)</f>
        <v>0</v>
      </c>
      <c r="BL421" s="19" t="s">
        <v>206</v>
      </c>
      <c r="BM421" s="19" t="s">
        <v>830</v>
      </c>
    </row>
    <row r="422" s="1" customFormat="1" ht="16.5" customHeight="1">
      <c r="B422" s="176"/>
      <c r="C422" s="177" t="s">
        <v>831</v>
      </c>
      <c r="D422" s="177" t="s">
        <v>202</v>
      </c>
      <c r="E422" s="178" t="s">
        <v>832</v>
      </c>
      <c r="F422" s="179" t="s">
        <v>833</v>
      </c>
      <c r="G422" s="180" t="s">
        <v>384</v>
      </c>
      <c r="H422" s="181">
        <v>651.11800000000005</v>
      </c>
      <c r="I422" s="182"/>
      <c r="J422" s="183">
        <f>ROUND(I422*H422,2)</f>
        <v>0</v>
      </c>
      <c r="K422" s="179" t="s">
        <v>3</v>
      </c>
      <c r="L422" s="37"/>
      <c r="M422" s="184" t="s">
        <v>3</v>
      </c>
      <c r="N422" s="185" t="s">
        <v>43</v>
      </c>
      <c r="O422" s="67"/>
      <c r="P422" s="186">
        <f>O422*H422</f>
        <v>0</v>
      </c>
      <c r="Q422" s="186">
        <v>0</v>
      </c>
      <c r="R422" s="186">
        <f>Q422*H422</f>
        <v>0</v>
      </c>
      <c r="S422" s="186">
        <v>0</v>
      </c>
      <c r="T422" s="187">
        <f>S422*H422</f>
        <v>0</v>
      </c>
      <c r="AR422" s="19" t="s">
        <v>206</v>
      </c>
      <c r="AT422" s="19" t="s">
        <v>202</v>
      </c>
      <c r="AU422" s="19" t="s">
        <v>82</v>
      </c>
      <c r="AY422" s="19" t="s">
        <v>200</v>
      </c>
      <c r="BE422" s="188">
        <f>IF(N422="základní",J422,0)</f>
        <v>0</v>
      </c>
      <c r="BF422" s="188">
        <f>IF(N422="snížená",J422,0)</f>
        <v>0</v>
      </c>
      <c r="BG422" s="188">
        <f>IF(N422="zákl. přenesená",J422,0)</f>
        <v>0</v>
      </c>
      <c r="BH422" s="188">
        <f>IF(N422="sníž. přenesená",J422,0)</f>
        <v>0</v>
      </c>
      <c r="BI422" s="188">
        <f>IF(N422="nulová",J422,0)</f>
        <v>0</v>
      </c>
      <c r="BJ422" s="19" t="s">
        <v>80</v>
      </c>
      <c r="BK422" s="188">
        <f>ROUND(I422*H422,2)</f>
        <v>0</v>
      </c>
      <c r="BL422" s="19" t="s">
        <v>206</v>
      </c>
      <c r="BM422" s="19" t="s">
        <v>834</v>
      </c>
    </row>
    <row r="423" s="12" customFormat="1">
      <c r="B423" s="189"/>
      <c r="D423" s="190" t="s">
        <v>208</v>
      </c>
      <c r="E423" s="191" t="s">
        <v>3</v>
      </c>
      <c r="F423" s="192" t="s">
        <v>835</v>
      </c>
      <c r="H423" s="193">
        <v>651.11800000000005</v>
      </c>
      <c r="I423" s="194"/>
      <c r="L423" s="189"/>
      <c r="M423" s="195"/>
      <c r="N423" s="196"/>
      <c r="O423" s="196"/>
      <c r="P423" s="196"/>
      <c r="Q423" s="196"/>
      <c r="R423" s="196"/>
      <c r="S423" s="196"/>
      <c r="T423" s="197"/>
      <c r="AT423" s="191" t="s">
        <v>208</v>
      </c>
      <c r="AU423" s="191" t="s">
        <v>82</v>
      </c>
      <c r="AV423" s="12" t="s">
        <v>82</v>
      </c>
      <c r="AW423" s="12" t="s">
        <v>33</v>
      </c>
      <c r="AX423" s="12" t="s">
        <v>80</v>
      </c>
      <c r="AY423" s="191" t="s">
        <v>200</v>
      </c>
    </row>
    <row r="424" s="1" customFormat="1" ht="22.5" customHeight="1">
      <c r="B424" s="176"/>
      <c r="C424" s="177" t="s">
        <v>836</v>
      </c>
      <c r="D424" s="177" t="s">
        <v>202</v>
      </c>
      <c r="E424" s="178" t="s">
        <v>837</v>
      </c>
      <c r="F424" s="179" t="s">
        <v>838</v>
      </c>
      <c r="G424" s="180" t="s">
        <v>384</v>
      </c>
      <c r="H424" s="181">
        <v>651.11800000000005</v>
      </c>
      <c r="I424" s="182"/>
      <c r="J424" s="183">
        <f>ROUND(I424*H424,2)</f>
        <v>0</v>
      </c>
      <c r="K424" s="179" t="s">
        <v>205</v>
      </c>
      <c r="L424" s="37"/>
      <c r="M424" s="184" t="s">
        <v>3</v>
      </c>
      <c r="N424" s="185" t="s">
        <v>43</v>
      </c>
      <c r="O424" s="67"/>
      <c r="P424" s="186">
        <f>O424*H424</f>
        <v>0</v>
      </c>
      <c r="Q424" s="186">
        <v>0</v>
      </c>
      <c r="R424" s="186">
        <f>Q424*H424</f>
        <v>0</v>
      </c>
      <c r="S424" s="186">
        <v>0</v>
      </c>
      <c r="T424" s="187">
        <f>S424*H424</f>
        <v>0</v>
      </c>
      <c r="AR424" s="19" t="s">
        <v>206</v>
      </c>
      <c r="AT424" s="19" t="s">
        <v>202</v>
      </c>
      <c r="AU424" s="19" t="s">
        <v>82</v>
      </c>
      <c r="AY424" s="19" t="s">
        <v>200</v>
      </c>
      <c r="BE424" s="188">
        <f>IF(N424="základní",J424,0)</f>
        <v>0</v>
      </c>
      <c r="BF424" s="188">
        <f>IF(N424="snížená",J424,0)</f>
        <v>0</v>
      </c>
      <c r="BG424" s="188">
        <f>IF(N424="zákl. přenesená",J424,0)</f>
        <v>0</v>
      </c>
      <c r="BH424" s="188">
        <f>IF(N424="sníž. přenesená",J424,0)</f>
        <v>0</v>
      </c>
      <c r="BI424" s="188">
        <f>IF(N424="nulová",J424,0)</f>
        <v>0</v>
      </c>
      <c r="BJ424" s="19" t="s">
        <v>80</v>
      </c>
      <c r="BK424" s="188">
        <f>ROUND(I424*H424,2)</f>
        <v>0</v>
      </c>
      <c r="BL424" s="19" t="s">
        <v>206</v>
      </c>
      <c r="BM424" s="19" t="s">
        <v>839</v>
      </c>
    </row>
    <row r="425" s="1" customFormat="1" ht="22.5" customHeight="1">
      <c r="B425" s="176"/>
      <c r="C425" s="177" t="s">
        <v>840</v>
      </c>
      <c r="D425" s="177" t="s">
        <v>202</v>
      </c>
      <c r="E425" s="178" t="s">
        <v>841</v>
      </c>
      <c r="F425" s="179" t="s">
        <v>842</v>
      </c>
      <c r="G425" s="180" t="s">
        <v>384</v>
      </c>
      <c r="H425" s="181">
        <v>822.09799999999996</v>
      </c>
      <c r="I425" s="182"/>
      <c r="J425" s="183">
        <f>ROUND(I425*H425,2)</f>
        <v>0</v>
      </c>
      <c r="K425" s="179" t="s">
        <v>205</v>
      </c>
      <c r="L425" s="37"/>
      <c r="M425" s="184" t="s">
        <v>3</v>
      </c>
      <c r="N425" s="185" t="s">
        <v>43</v>
      </c>
      <c r="O425" s="67"/>
      <c r="P425" s="186">
        <f>O425*H425</f>
        <v>0</v>
      </c>
      <c r="Q425" s="186">
        <v>0</v>
      </c>
      <c r="R425" s="186">
        <f>Q425*H425</f>
        <v>0</v>
      </c>
      <c r="S425" s="186">
        <v>0</v>
      </c>
      <c r="T425" s="187">
        <f>S425*H425</f>
        <v>0</v>
      </c>
      <c r="AR425" s="19" t="s">
        <v>206</v>
      </c>
      <c r="AT425" s="19" t="s">
        <v>202</v>
      </c>
      <c r="AU425" s="19" t="s">
        <v>82</v>
      </c>
      <c r="AY425" s="19" t="s">
        <v>200</v>
      </c>
      <c r="BE425" s="188">
        <f>IF(N425="základní",J425,0)</f>
        <v>0</v>
      </c>
      <c r="BF425" s="188">
        <f>IF(N425="snížená",J425,0)</f>
        <v>0</v>
      </c>
      <c r="BG425" s="188">
        <f>IF(N425="zákl. přenesená",J425,0)</f>
        <v>0</v>
      </c>
      <c r="BH425" s="188">
        <f>IF(N425="sníž. přenesená",J425,0)</f>
        <v>0</v>
      </c>
      <c r="BI425" s="188">
        <f>IF(N425="nulová",J425,0)</f>
        <v>0</v>
      </c>
      <c r="BJ425" s="19" t="s">
        <v>80</v>
      </c>
      <c r="BK425" s="188">
        <f>ROUND(I425*H425,2)</f>
        <v>0</v>
      </c>
      <c r="BL425" s="19" t="s">
        <v>206</v>
      </c>
      <c r="BM425" s="19" t="s">
        <v>843</v>
      </c>
    </row>
    <row r="426" s="12" customFormat="1">
      <c r="B426" s="189"/>
      <c r="D426" s="190" t="s">
        <v>208</v>
      </c>
      <c r="E426" s="191" t="s">
        <v>3</v>
      </c>
      <c r="F426" s="192" t="s">
        <v>844</v>
      </c>
      <c r="H426" s="193">
        <v>822.09799999999996</v>
      </c>
      <c r="I426" s="194"/>
      <c r="L426" s="189"/>
      <c r="M426" s="195"/>
      <c r="N426" s="196"/>
      <c r="O426" s="196"/>
      <c r="P426" s="196"/>
      <c r="Q426" s="196"/>
      <c r="R426" s="196"/>
      <c r="S426" s="196"/>
      <c r="T426" s="197"/>
      <c r="AT426" s="191" t="s">
        <v>208</v>
      </c>
      <c r="AU426" s="191" t="s">
        <v>82</v>
      </c>
      <c r="AV426" s="12" t="s">
        <v>82</v>
      </c>
      <c r="AW426" s="12" t="s">
        <v>33</v>
      </c>
      <c r="AX426" s="12" t="s">
        <v>80</v>
      </c>
      <c r="AY426" s="191" t="s">
        <v>200</v>
      </c>
    </row>
    <row r="427" s="1" customFormat="1" ht="22.5" customHeight="1">
      <c r="B427" s="176"/>
      <c r="C427" s="177" t="s">
        <v>845</v>
      </c>
      <c r="D427" s="177" t="s">
        <v>202</v>
      </c>
      <c r="E427" s="178" t="s">
        <v>846</v>
      </c>
      <c r="F427" s="179" t="s">
        <v>383</v>
      </c>
      <c r="G427" s="180" t="s">
        <v>384</v>
      </c>
      <c r="H427" s="181">
        <v>1175.5809999999999</v>
      </c>
      <c r="I427" s="182"/>
      <c r="J427" s="183">
        <f>ROUND(I427*H427,2)</f>
        <v>0</v>
      </c>
      <c r="K427" s="179" t="s">
        <v>205</v>
      </c>
      <c r="L427" s="37"/>
      <c r="M427" s="184" t="s">
        <v>3</v>
      </c>
      <c r="N427" s="185" t="s">
        <v>43</v>
      </c>
      <c r="O427" s="67"/>
      <c r="P427" s="186">
        <f>O427*H427</f>
        <v>0</v>
      </c>
      <c r="Q427" s="186">
        <v>0</v>
      </c>
      <c r="R427" s="186">
        <f>Q427*H427</f>
        <v>0</v>
      </c>
      <c r="S427" s="186">
        <v>0</v>
      </c>
      <c r="T427" s="187">
        <f>S427*H427</f>
        <v>0</v>
      </c>
      <c r="AR427" s="19" t="s">
        <v>206</v>
      </c>
      <c r="AT427" s="19" t="s">
        <v>202</v>
      </c>
      <c r="AU427" s="19" t="s">
        <v>82</v>
      </c>
      <c r="AY427" s="19" t="s">
        <v>200</v>
      </c>
      <c r="BE427" s="188">
        <f>IF(N427="základní",J427,0)</f>
        <v>0</v>
      </c>
      <c r="BF427" s="188">
        <f>IF(N427="snížená",J427,0)</f>
        <v>0</v>
      </c>
      <c r="BG427" s="188">
        <f>IF(N427="zákl. přenesená",J427,0)</f>
        <v>0</v>
      </c>
      <c r="BH427" s="188">
        <f>IF(N427="sníž. přenesená",J427,0)</f>
        <v>0</v>
      </c>
      <c r="BI427" s="188">
        <f>IF(N427="nulová",J427,0)</f>
        <v>0</v>
      </c>
      <c r="BJ427" s="19" t="s">
        <v>80</v>
      </c>
      <c r="BK427" s="188">
        <f>ROUND(I427*H427,2)</f>
        <v>0</v>
      </c>
      <c r="BL427" s="19" t="s">
        <v>206</v>
      </c>
      <c r="BM427" s="19" t="s">
        <v>847</v>
      </c>
    </row>
    <row r="428" s="12" customFormat="1">
      <c r="B428" s="189"/>
      <c r="D428" s="190" t="s">
        <v>208</v>
      </c>
      <c r="E428" s="191" t="s">
        <v>3</v>
      </c>
      <c r="F428" s="192" t="s">
        <v>848</v>
      </c>
      <c r="H428" s="193">
        <v>1175.5809999999999</v>
      </c>
      <c r="I428" s="194"/>
      <c r="L428" s="189"/>
      <c r="M428" s="195"/>
      <c r="N428" s="196"/>
      <c r="O428" s="196"/>
      <c r="P428" s="196"/>
      <c r="Q428" s="196"/>
      <c r="R428" s="196"/>
      <c r="S428" s="196"/>
      <c r="T428" s="197"/>
      <c r="AT428" s="191" t="s">
        <v>208</v>
      </c>
      <c r="AU428" s="191" t="s">
        <v>82</v>
      </c>
      <c r="AV428" s="12" t="s">
        <v>82</v>
      </c>
      <c r="AW428" s="12" t="s">
        <v>33</v>
      </c>
      <c r="AX428" s="12" t="s">
        <v>80</v>
      </c>
      <c r="AY428" s="191" t="s">
        <v>200</v>
      </c>
    </row>
    <row r="429" s="11" customFormat="1" ht="22.8" customHeight="1">
      <c r="B429" s="163"/>
      <c r="D429" s="164" t="s">
        <v>71</v>
      </c>
      <c r="E429" s="174" t="s">
        <v>849</v>
      </c>
      <c r="F429" s="174" t="s">
        <v>850</v>
      </c>
      <c r="I429" s="166"/>
      <c r="J429" s="175">
        <f>BK429</f>
        <v>0</v>
      </c>
      <c r="L429" s="163"/>
      <c r="M429" s="168"/>
      <c r="N429" s="169"/>
      <c r="O429" s="169"/>
      <c r="P429" s="170">
        <f>P430</f>
        <v>0</v>
      </c>
      <c r="Q429" s="169"/>
      <c r="R429" s="170">
        <f>R430</f>
        <v>0</v>
      </c>
      <c r="S429" s="169"/>
      <c r="T429" s="171">
        <f>T430</f>
        <v>0</v>
      </c>
      <c r="AR429" s="164" t="s">
        <v>80</v>
      </c>
      <c r="AT429" s="172" t="s">
        <v>71</v>
      </c>
      <c r="AU429" s="172" t="s">
        <v>80</v>
      </c>
      <c r="AY429" s="164" t="s">
        <v>200</v>
      </c>
      <c r="BK429" s="173">
        <f>BK430</f>
        <v>0</v>
      </c>
    </row>
    <row r="430" s="1" customFormat="1" ht="22.5" customHeight="1">
      <c r="B430" s="176"/>
      <c r="C430" s="177" t="s">
        <v>851</v>
      </c>
      <c r="D430" s="177" t="s">
        <v>202</v>
      </c>
      <c r="E430" s="178" t="s">
        <v>852</v>
      </c>
      <c r="F430" s="179" t="s">
        <v>853</v>
      </c>
      <c r="G430" s="180" t="s">
        <v>384</v>
      </c>
      <c r="H430" s="181">
        <v>664.09900000000005</v>
      </c>
      <c r="I430" s="182"/>
      <c r="J430" s="183">
        <f>ROUND(I430*H430,2)</f>
        <v>0</v>
      </c>
      <c r="K430" s="179" t="s">
        <v>205</v>
      </c>
      <c r="L430" s="37"/>
      <c r="M430" s="184" t="s">
        <v>3</v>
      </c>
      <c r="N430" s="185" t="s">
        <v>43</v>
      </c>
      <c r="O430" s="67"/>
      <c r="P430" s="186">
        <f>O430*H430</f>
        <v>0</v>
      </c>
      <c r="Q430" s="186">
        <v>0</v>
      </c>
      <c r="R430" s="186">
        <f>Q430*H430</f>
        <v>0</v>
      </c>
      <c r="S430" s="186">
        <v>0</v>
      </c>
      <c r="T430" s="187">
        <f>S430*H430</f>
        <v>0</v>
      </c>
      <c r="AR430" s="19" t="s">
        <v>206</v>
      </c>
      <c r="AT430" s="19" t="s">
        <v>202</v>
      </c>
      <c r="AU430" s="19" t="s">
        <v>82</v>
      </c>
      <c r="AY430" s="19" t="s">
        <v>200</v>
      </c>
      <c r="BE430" s="188">
        <f>IF(N430="základní",J430,0)</f>
        <v>0</v>
      </c>
      <c r="BF430" s="188">
        <f>IF(N430="snížená",J430,0)</f>
        <v>0</v>
      </c>
      <c r="BG430" s="188">
        <f>IF(N430="zákl. přenesená",J430,0)</f>
        <v>0</v>
      </c>
      <c r="BH430" s="188">
        <f>IF(N430="sníž. přenesená",J430,0)</f>
        <v>0</v>
      </c>
      <c r="BI430" s="188">
        <f>IF(N430="nulová",J430,0)</f>
        <v>0</v>
      </c>
      <c r="BJ430" s="19" t="s">
        <v>80</v>
      </c>
      <c r="BK430" s="188">
        <f>ROUND(I430*H430,2)</f>
        <v>0</v>
      </c>
      <c r="BL430" s="19" t="s">
        <v>206</v>
      </c>
      <c r="BM430" s="19" t="s">
        <v>854</v>
      </c>
    </row>
    <row r="431" s="11" customFormat="1" ht="25.92" customHeight="1">
      <c r="B431" s="163"/>
      <c r="D431" s="164" t="s">
        <v>71</v>
      </c>
      <c r="E431" s="165" t="s">
        <v>407</v>
      </c>
      <c r="F431" s="165" t="s">
        <v>855</v>
      </c>
      <c r="I431" s="166"/>
      <c r="J431" s="167">
        <f>BK431</f>
        <v>0</v>
      </c>
      <c r="L431" s="163"/>
      <c r="M431" s="168"/>
      <c r="N431" s="169"/>
      <c r="O431" s="169"/>
      <c r="P431" s="170">
        <f>P432</f>
        <v>0</v>
      </c>
      <c r="Q431" s="169"/>
      <c r="R431" s="170">
        <f>R432</f>
        <v>2.658744</v>
      </c>
      <c r="S431" s="169"/>
      <c r="T431" s="171">
        <f>T432</f>
        <v>0</v>
      </c>
      <c r="AR431" s="164" t="s">
        <v>216</v>
      </c>
      <c r="AT431" s="172" t="s">
        <v>71</v>
      </c>
      <c r="AU431" s="172" t="s">
        <v>72</v>
      </c>
      <c r="AY431" s="164" t="s">
        <v>200</v>
      </c>
      <c r="BK431" s="173">
        <f>BK432</f>
        <v>0</v>
      </c>
    </row>
    <row r="432" s="11" customFormat="1" ht="22.8" customHeight="1">
      <c r="B432" s="163"/>
      <c r="D432" s="164" t="s">
        <v>71</v>
      </c>
      <c r="E432" s="174" t="s">
        <v>856</v>
      </c>
      <c r="F432" s="174" t="s">
        <v>857</v>
      </c>
      <c r="I432" s="166"/>
      <c r="J432" s="175">
        <f>BK432</f>
        <v>0</v>
      </c>
      <c r="L432" s="163"/>
      <c r="M432" s="168"/>
      <c r="N432" s="169"/>
      <c r="O432" s="169"/>
      <c r="P432" s="170">
        <f>SUM(P433:P437)</f>
        <v>0</v>
      </c>
      <c r="Q432" s="169"/>
      <c r="R432" s="170">
        <f>SUM(R433:R437)</f>
        <v>2.658744</v>
      </c>
      <c r="S432" s="169"/>
      <c r="T432" s="171">
        <f>SUM(T433:T437)</f>
        <v>0</v>
      </c>
      <c r="AR432" s="164" t="s">
        <v>216</v>
      </c>
      <c r="AT432" s="172" t="s">
        <v>71</v>
      </c>
      <c r="AU432" s="172" t="s">
        <v>80</v>
      </c>
      <c r="AY432" s="164" t="s">
        <v>200</v>
      </c>
      <c r="BK432" s="173">
        <f>SUM(BK433:BK437)</f>
        <v>0</v>
      </c>
    </row>
    <row r="433" s="1" customFormat="1" ht="16.5" customHeight="1">
      <c r="B433" s="176"/>
      <c r="C433" s="177" t="s">
        <v>858</v>
      </c>
      <c r="D433" s="177" t="s">
        <v>202</v>
      </c>
      <c r="E433" s="178" t="s">
        <v>859</v>
      </c>
      <c r="F433" s="179" t="s">
        <v>860</v>
      </c>
      <c r="G433" s="180" t="s">
        <v>116</v>
      </c>
      <c r="H433" s="181">
        <v>19.800000000000001</v>
      </c>
      <c r="I433" s="182"/>
      <c r="J433" s="183">
        <f>ROUND(I433*H433,2)</f>
        <v>0</v>
      </c>
      <c r="K433" s="179" t="s">
        <v>205</v>
      </c>
      <c r="L433" s="37"/>
      <c r="M433" s="184" t="s">
        <v>3</v>
      </c>
      <c r="N433" s="185" t="s">
        <v>43</v>
      </c>
      <c r="O433" s="67"/>
      <c r="P433" s="186">
        <f>O433*H433</f>
        <v>0</v>
      </c>
      <c r="Q433" s="186">
        <v>0.0054799999999999996</v>
      </c>
      <c r="R433" s="186">
        <f>Q433*H433</f>
        <v>0.108504</v>
      </c>
      <c r="S433" s="186">
        <v>0</v>
      </c>
      <c r="T433" s="187">
        <f>S433*H433</f>
        <v>0</v>
      </c>
      <c r="AR433" s="19" t="s">
        <v>567</v>
      </c>
      <c r="AT433" s="19" t="s">
        <v>202</v>
      </c>
      <c r="AU433" s="19" t="s">
        <v>82</v>
      </c>
      <c r="AY433" s="19" t="s">
        <v>200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19" t="s">
        <v>80</v>
      </c>
      <c r="BK433" s="188">
        <f>ROUND(I433*H433,2)</f>
        <v>0</v>
      </c>
      <c r="BL433" s="19" t="s">
        <v>567</v>
      </c>
      <c r="BM433" s="19" t="s">
        <v>861</v>
      </c>
    </row>
    <row r="434" s="12" customFormat="1">
      <c r="B434" s="189"/>
      <c r="D434" s="190" t="s">
        <v>208</v>
      </c>
      <c r="E434" s="191" t="s">
        <v>3</v>
      </c>
      <c r="F434" s="192" t="s">
        <v>164</v>
      </c>
      <c r="H434" s="193">
        <v>19.800000000000001</v>
      </c>
      <c r="I434" s="194"/>
      <c r="L434" s="189"/>
      <c r="M434" s="195"/>
      <c r="N434" s="196"/>
      <c r="O434" s="196"/>
      <c r="P434" s="196"/>
      <c r="Q434" s="196"/>
      <c r="R434" s="196"/>
      <c r="S434" s="196"/>
      <c r="T434" s="197"/>
      <c r="AT434" s="191" t="s">
        <v>208</v>
      </c>
      <c r="AU434" s="191" t="s">
        <v>82</v>
      </c>
      <c r="AV434" s="12" t="s">
        <v>82</v>
      </c>
      <c r="AW434" s="12" t="s">
        <v>33</v>
      </c>
      <c r="AX434" s="12" t="s">
        <v>80</v>
      </c>
      <c r="AY434" s="191" t="s">
        <v>200</v>
      </c>
    </row>
    <row r="435" s="1" customFormat="1" ht="16.5" customHeight="1">
      <c r="B435" s="176"/>
      <c r="C435" s="177" t="s">
        <v>862</v>
      </c>
      <c r="D435" s="177" t="s">
        <v>202</v>
      </c>
      <c r="E435" s="178" t="s">
        <v>863</v>
      </c>
      <c r="F435" s="179" t="s">
        <v>864</v>
      </c>
      <c r="G435" s="180" t="s">
        <v>116</v>
      </c>
      <c r="H435" s="181">
        <v>19.800000000000001</v>
      </c>
      <c r="I435" s="182"/>
      <c r="J435" s="183">
        <f>ROUND(I435*H435,2)</f>
        <v>0</v>
      </c>
      <c r="K435" s="179" t="s">
        <v>205</v>
      </c>
      <c r="L435" s="37"/>
      <c r="M435" s="184" t="s">
        <v>3</v>
      </c>
      <c r="N435" s="185" t="s">
        <v>43</v>
      </c>
      <c r="O435" s="67"/>
      <c r="P435" s="186">
        <f>O435*H435</f>
        <v>0</v>
      </c>
      <c r="Q435" s="186">
        <v>0.0010300000000000001</v>
      </c>
      <c r="R435" s="186">
        <f>Q435*H435</f>
        <v>0.020394000000000002</v>
      </c>
      <c r="S435" s="186">
        <v>0</v>
      </c>
      <c r="T435" s="187">
        <f>S435*H435</f>
        <v>0</v>
      </c>
      <c r="AR435" s="19" t="s">
        <v>567</v>
      </c>
      <c r="AT435" s="19" t="s">
        <v>202</v>
      </c>
      <c r="AU435" s="19" t="s">
        <v>82</v>
      </c>
      <c r="AY435" s="19" t="s">
        <v>200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19" t="s">
        <v>80</v>
      </c>
      <c r="BK435" s="188">
        <f>ROUND(I435*H435,2)</f>
        <v>0</v>
      </c>
      <c r="BL435" s="19" t="s">
        <v>567</v>
      </c>
      <c r="BM435" s="19" t="s">
        <v>865</v>
      </c>
    </row>
    <row r="436" s="12" customFormat="1">
      <c r="B436" s="189"/>
      <c r="D436" s="190" t="s">
        <v>208</v>
      </c>
      <c r="E436" s="191" t="s">
        <v>3</v>
      </c>
      <c r="F436" s="192" t="s">
        <v>164</v>
      </c>
      <c r="H436" s="193">
        <v>19.800000000000001</v>
      </c>
      <c r="I436" s="194"/>
      <c r="L436" s="189"/>
      <c r="M436" s="195"/>
      <c r="N436" s="196"/>
      <c r="O436" s="196"/>
      <c r="P436" s="196"/>
      <c r="Q436" s="196"/>
      <c r="R436" s="196"/>
      <c r="S436" s="196"/>
      <c r="T436" s="197"/>
      <c r="AT436" s="191" t="s">
        <v>208</v>
      </c>
      <c r="AU436" s="191" t="s">
        <v>82</v>
      </c>
      <c r="AV436" s="12" t="s">
        <v>82</v>
      </c>
      <c r="AW436" s="12" t="s">
        <v>33</v>
      </c>
      <c r="AX436" s="12" t="s">
        <v>80</v>
      </c>
      <c r="AY436" s="191" t="s">
        <v>200</v>
      </c>
    </row>
    <row r="437" s="1" customFormat="1" ht="16.5" customHeight="1">
      <c r="B437" s="176"/>
      <c r="C437" s="213" t="s">
        <v>866</v>
      </c>
      <c r="D437" s="213" t="s">
        <v>407</v>
      </c>
      <c r="E437" s="214" t="s">
        <v>867</v>
      </c>
      <c r="F437" s="215" t="s">
        <v>868</v>
      </c>
      <c r="G437" s="216" t="s">
        <v>116</v>
      </c>
      <c r="H437" s="217">
        <v>19.800000000000001</v>
      </c>
      <c r="I437" s="218"/>
      <c r="J437" s="219">
        <f>ROUND(I437*H437,2)</f>
        <v>0</v>
      </c>
      <c r="K437" s="215" t="s">
        <v>205</v>
      </c>
      <c r="L437" s="220"/>
      <c r="M437" s="233" t="s">
        <v>3</v>
      </c>
      <c r="N437" s="234" t="s">
        <v>43</v>
      </c>
      <c r="O437" s="235"/>
      <c r="P437" s="236">
        <f>O437*H437</f>
        <v>0</v>
      </c>
      <c r="Q437" s="236">
        <v>0.12777</v>
      </c>
      <c r="R437" s="236">
        <f>Q437*H437</f>
        <v>2.529846</v>
      </c>
      <c r="S437" s="236">
        <v>0</v>
      </c>
      <c r="T437" s="237">
        <f>S437*H437</f>
        <v>0</v>
      </c>
      <c r="AR437" s="19" t="s">
        <v>869</v>
      </c>
      <c r="AT437" s="19" t="s">
        <v>407</v>
      </c>
      <c r="AU437" s="19" t="s">
        <v>82</v>
      </c>
      <c r="AY437" s="19" t="s">
        <v>200</v>
      </c>
      <c r="BE437" s="188">
        <f>IF(N437="základní",J437,0)</f>
        <v>0</v>
      </c>
      <c r="BF437" s="188">
        <f>IF(N437="snížená",J437,0)</f>
        <v>0</v>
      </c>
      <c r="BG437" s="188">
        <f>IF(N437="zákl. přenesená",J437,0)</f>
        <v>0</v>
      </c>
      <c r="BH437" s="188">
        <f>IF(N437="sníž. přenesená",J437,0)</f>
        <v>0</v>
      </c>
      <c r="BI437" s="188">
        <f>IF(N437="nulová",J437,0)</f>
        <v>0</v>
      </c>
      <c r="BJ437" s="19" t="s">
        <v>80</v>
      </c>
      <c r="BK437" s="188">
        <f>ROUND(I437*H437,2)</f>
        <v>0</v>
      </c>
      <c r="BL437" s="19" t="s">
        <v>869</v>
      </c>
      <c r="BM437" s="19" t="s">
        <v>870</v>
      </c>
    </row>
    <row r="438" s="1" customFormat="1" ht="6.96" customHeight="1">
      <c r="B438" s="52"/>
      <c r="C438" s="53"/>
      <c r="D438" s="53"/>
      <c r="E438" s="53"/>
      <c r="F438" s="53"/>
      <c r="G438" s="53"/>
      <c r="H438" s="53"/>
      <c r="I438" s="137"/>
      <c r="J438" s="53"/>
      <c r="K438" s="53"/>
      <c r="L438" s="37"/>
    </row>
  </sheetData>
  <autoFilter ref="C89:K43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88</v>
      </c>
      <c r="AZ2" s="118" t="s">
        <v>871</v>
      </c>
      <c r="BA2" s="118" t="s">
        <v>872</v>
      </c>
      <c r="BB2" s="118" t="s">
        <v>116</v>
      </c>
      <c r="BC2" s="118" t="s">
        <v>873</v>
      </c>
      <c r="BD2" s="118" t="s">
        <v>216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  <c r="AZ3" s="118" t="s">
        <v>49</v>
      </c>
      <c r="BA3" s="118" t="s">
        <v>874</v>
      </c>
      <c r="BB3" s="118" t="s">
        <v>131</v>
      </c>
      <c r="BC3" s="118" t="s">
        <v>875</v>
      </c>
      <c r="BD3" s="118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  <c r="AZ4" s="118" t="s">
        <v>156</v>
      </c>
      <c r="BA4" s="118" t="s">
        <v>876</v>
      </c>
      <c r="BB4" s="118" t="s">
        <v>131</v>
      </c>
      <c r="BC4" s="118" t="s">
        <v>877</v>
      </c>
      <c r="BD4" s="118" t="s">
        <v>82</v>
      </c>
    </row>
    <row r="5" ht="6.96" customHeight="1">
      <c r="B5" s="22"/>
      <c r="L5" s="22"/>
      <c r="AZ5" s="118" t="s">
        <v>159</v>
      </c>
      <c r="BA5" s="118" t="s">
        <v>160</v>
      </c>
      <c r="BB5" s="118" t="s">
        <v>131</v>
      </c>
      <c r="BC5" s="118" t="s">
        <v>878</v>
      </c>
      <c r="BD5" s="118" t="s">
        <v>82</v>
      </c>
    </row>
    <row r="6" ht="12" customHeight="1">
      <c r="B6" s="22"/>
      <c r="D6" s="31" t="s">
        <v>17</v>
      </c>
      <c r="L6" s="22"/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</row>
    <row r="8" ht="12" customHeight="1">
      <c r="B8" s="22"/>
      <c r="D8" s="31" t="s">
        <v>136</v>
      </c>
      <c r="L8" s="22"/>
    </row>
    <row r="9" s="1" customFormat="1" ht="16.5" customHeight="1">
      <c r="B9" s="37"/>
      <c r="E9" s="120" t="s">
        <v>879</v>
      </c>
      <c r="F9" s="1"/>
      <c r="G9" s="1"/>
      <c r="H9" s="1"/>
      <c r="I9" s="121"/>
      <c r="L9" s="37"/>
    </row>
    <row r="10" s="1" customFormat="1" ht="12" customHeight="1">
      <c r="B10" s="37"/>
      <c r="D10" s="31" t="s">
        <v>880</v>
      </c>
      <c r="I10" s="121"/>
      <c r="L10" s="37"/>
    </row>
    <row r="11" s="1" customFormat="1" ht="36.96" customHeight="1">
      <c r="B11" s="37"/>
      <c r="E11" s="58" t="s">
        <v>881</v>
      </c>
      <c r="F11" s="1"/>
      <c r="G11" s="1"/>
      <c r="H11" s="1"/>
      <c r="I11" s="121"/>
      <c r="L11" s="37"/>
    </row>
    <row r="12" s="1" customFormat="1">
      <c r="B12" s="37"/>
      <c r="I12" s="121"/>
      <c r="L12" s="37"/>
    </row>
    <row r="13" s="1" customFormat="1" ht="12" customHeight="1">
      <c r="B13" s="37"/>
      <c r="D13" s="31" t="s">
        <v>19</v>
      </c>
      <c r="F13" s="19" t="s">
        <v>3</v>
      </c>
      <c r="I13" s="122" t="s">
        <v>20</v>
      </c>
      <c r="J13" s="19" t="s">
        <v>3</v>
      </c>
      <c r="L13" s="37"/>
    </row>
    <row r="14" s="1" customFormat="1" ht="12" customHeight="1">
      <c r="B14" s="37"/>
      <c r="D14" s="31" t="s">
        <v>21</v>
      </c>
      <c r="F14" s="19" t="s">
        <v>22</v>
      </c>
      <c r="I14" s="122" t="s">
        <v>23</v>
      </c>
      <c r="J14" s="60" t="str">
        <f>'Rekapitulace stavby'!AN8</f>
        <v>12. 2. 2019</v>
      </c>
      <c r="L14" s="37"/>
    </row>
    <row r="15" s="1" customFormat="1" ht="10.8" customHeight="1">
      <c r="B15" s="37"/>
      <c r="I15" s="121"/>
      <c r="L15" s="37"/>
    </row>
    <row r="16" s="1" customFormat="1" ht="12" customHeight="1">
      <c r="B16" s="37"/>
      <c r="D16" s="31" t="s">
        <v>25</v>
      </c>
      <c r="I16" s="122" t="s">
        <v>26</v>
      </c>
      <c r="J16" s="19" t="s">
        <v>3</v>
      </c>
      <c r="L16" s="37"/>
    </row>
    <row r="17" s="1" customFormat="1" ht="18" customHeight="1">
      <c r="B17" s="37"/>
      <c r="E17" s="19" t="s">
        <v>27</v>
      </c>
      <c r="I17" s="122" t="s">
        <v>28</v>
      </c>
      <c r="J17" s="19" t="s">
        <v>3</v>
      </c>
      <c r="L17" s="37"/>
    </row>
    <row r="18" s="1" customFormat="1" ht="6.96" customHeight="1">
      <c r="B18" s="37"/>
      <c r="I18" s="121"/>
      <c r="L18" s="37"/>
    </row>
    <row r="19" s="1" customFormat="1" ht="12" customHeight="1">
      <c r="B19" s="37"/>
      <c r="D19" s="31" t="s">
        <v>29</v>
      </c>
      <c r="I19" s="122" t="s">
        <v>26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19"/>
      <c r="G20" s="19"/>
      <c r="H20" s="19"/>
      <c r="I20" s="122" t="s">
        <v>28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1"/>
      <c r="L21" s="37"/>
    </row>
    <row r="22" s="1" customFormat="1" ht="12" customHeight="1">
      <c r="B22" s="37"/>
      <c r="D22" s="31" t="s">
        <v>31</v>
      </c>
      <c r="I22" s="122" t="s">
        <v>26</v>
      </c>
      <c r="J22" s="19" t="s">
        <v>3</v>
      </c>
      <c r="L22" s="37"/>
    </row>
    <row r="23" s="1" customFormat="1" ht="18" customHeight="1">
      <c r="B23" s="37"/>
      <c r="E23" s="19" t="s">
        <v>32</v>
      </c>
      <c r="I23" s="122" t="s">
        <v>28</v>
      </c>
      <c r="J23" s="19" t="s">
        <v>3</v>
      </c>
      <c r="L23" s="37"/>
    </row>
    <row r="24" s="1" customFormat="1" ht="6.96" customHeight="1">
      <c r="B24" s="37"/>
      <c r="I24" s="121"/>
      <c r="L24" s="37"/>
    </row>
    <row r="25" s="1" customFormat="1" ht="12" customHeight="1">
      <c r="B25" s="37"/>
      <c r="D25" s="31" t="s">
        <v>34</v>
      </c>
      <c r="I25" s="122" t="s">
        <v>26</v>
      </c>
      <c r="J25" s="19" t="s">
        <v>3</v>
      </c>
      <c r="L25" s="37"/>
    </row>
    <row r="26" s="1" customFormat="1" ht="18" customHeight="1">
      <c r="B26" s="37"/>
      <c r="E26" s="19" t="s">
        <v>35</v>
      </c>
      <c r="I26" s="122" t="s">
        <v>28</v>
      </c>
      <c r="J26" s="19" t="s">
        <v>3</v>
      </c>
      <c r="L26" s="37"/>
    </row>
    <row r="27" s="1" customFormat="1" ht="6.96" customHeight="1">
      <c r="B27" s="37"/>
      <c r="I27" s="121"/>
      <c r="L27" s="37"/>
    </row>
    <row r="28" s="1" customFormat="1" ht="12" customHeight="1">
      <c r="B28" s="37"/>
      <c r="D28" s="31" t="s">
        <v>36</v>
      </c>
      <c r="I28" s="121"/>
      <c r="L28" s="37"/>
    </row>
    <row r="29" s="7" customFormat="1" ht="16.5" customHeight="1">
      <c r="B29" s="123"/>
      <c r="E29" s="35" t="s">
        <v>3</v>
      </c>
      <c r="F29" s="35"/>
      <c r="G29" s="35"/>
      <c r="H29" s="35"/>
      <c r="I29" s="124"/>
      <c r="L29" s="123"/>
    </row>
    <row r="30" s="1" customFormat="1" ht="6.96" customHeight="1">
      <c r="B30" s="37"/>
      <c r="I30" s="121"/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25.44" customHeight="1">
      <c r="B32" s="37"/>
      <c r="D32" s="126" t="s">
        <v>38</v>
      </c>
      <c r="I32" s="121"/>
      <c r="J32" s="83">
        <f>ROUND(J98, 2)</f>
        <v>0</v>
      </c>
      <c r="L32" s="37"/>
    </row>
    <row r="33" s="1" customFormat="1" ht="6.96" customHeight="1">
      <c r="B33" s="37"/>
      <c r="D33" s="63"/>
      <c r="E33" s="63"/>
      <c r="F33" s="63"/>
      <c r="G33" s="63"/>
      <c r="H33" s="63"/>
      <c r="I33" s="125"/>
      <c r="J33" s="63"/>
      <c r="K33" s="63"/>
      <c r="L33" s="37"/>
    </row>
    <row r="34" s="1" customFormat="1" ht="14.4" customHeight="1">
      <c r="B34" s="37"/>
      <c r="F34" s="41" t="s">
        <v>40</v>
      </c>
      <c r="I34" s="127" t="s">
        <v>39</v>
      </c>
      <c r="J34" s="41" t="s">
        <v>41</v>
      </c>
      <c r="L34" s="37"/>
    </row>
    <row r="35" s="1" customFormat="1" ht="14.4" customHeight="1">
      <c r="B35" s="37"/>
      <c r="D35" s="31" t="s">
        <v>42</v>
      </c>
      <c r="E35" s="31" t="s">
        <v>43</v>
      </c>
      <c r="F35" s="128">
        <f>ROUND((SUM(BE98:BE242)),  2)</f>
        <v>0</v>
      </c>
      <c r="I35" s="129">
        <v>0.20999999999999999</v>
      </c>
      <c r="J35" s="128">
        <f>ROUND(((SUM(BE98:BE242))*I35),  2)</f>
        <v>0</v>
      </c>
      <c r="L35" s="37"/>
    </row>
    <row r="36" s="1" customFormat="1" ht="14.4" customHeight="1">
      <c r="B36" s="37"/>
      <c r="E36" s="31" t="s">
        <v>44</v>
      </c>
      <c r="F36" s="128">
        <f>ROUND((SUM(BF98:BF242)),  2)</f>
        <v>0</v>
      </c>
      <c r="I36" s="129">
        <v>0.14999999999999999</v>
      </c>
      <c r="J36" s="128">
        <f>ROUND(((SUM(BF98:BF242))*I36),  2)</f>
        <v>0</v>
      </c>
      <c r="L36" s="37"/>
    </row>
    <row r="37" hidden="1" s="1" customFormat="1" ht="14.4" customHeight="1">
      <c r="B37" s="37"/>
      <c r="E37" s="31" t="s">
        <v>45</v>
      </c>
      <c r="F37" s="128">
        <f>ROUND((SUM(BG98:BG242)),  2)</f>
        <v>0</v>
      </c>
      <c r="I37" s="129">
        <v>0.20999999999999999</v>
      </c>
      <c r="J37" s="128">
        <f>0</f>
        <v>0</v>
      </c>
      <c r="L37" s="37"/>
    </row>
    <row r="38" hidden="1" s="1" customFormat="1" ht="14.4" customHeight="1">
      <c r="B38" s="37"/>
      <c r="E38" s="31" t="s">
        <v>46</v>
      </c>
      <c r="F38" s="128">
        <f>ROUND((SUM(BH98:BH242)),  2)</f>
        <v>0</v>
      </c>
      <c r="I38" s="129">
        <v>0.14999999999999999</v>
      </c>
      <c r="J38" s="128">
        <f>0</f>
        <v>0</v>
      </c>
      <c r="L38" s="37"/>
    </row>
    <row r="39" hidden="1" s="1" customFormat="1" ht="14.4" customHeight="1">
      <c r="B39" s="37"/>
      <c r="E39" s="31" t="s">
        <v>47</v>
      </c>
      <c r="F39" s="128">
        <f>ROUND((SUM(BI98:BI242)),  2)</f>
        <v>0</v>
      </c>
      <c r="I39" s="129">
        <v>0</v>
      </c>
      <c r="J39" s="128">
        <f>0</f>
        <v>0</v>
      </c>
      <c r="L39" s="37"/>
    </row>
    <row r="40" s="1" customFormat="1" ht="6.96" customHeight="1">
      <c r="B40" s="37"/>
      <c r="I40" s="121"/>
      <c r="L40" s="37"/>
    </row>
    <row r="41" s="1" customFormat="1" ht="25.44" customHeight="1">
      <c r="B41" s="37"/>
      <c r="C41" s="130"/>
      <c r="D41" s="131" t="s">
        <v>48</v>
      </c>
      <c r="E41" s="71"/>
      <c r="F41" s="7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37"/>
    </row>
    <row r="42" s="1" customFormat="1" ht="14.4" customHeight="1">
      <c r="B42" s="52"/>
      <c r="C42" s="53"/>
      <c r="D42" s="53"/>
      <c r="E42" s="53"/>
      <c r="F42" s="53"/>
      <c r="G42" s="53"/>
      <c r="H42" s="53"/>
      <c r="I42" s="137"/>
      <c r="J42" s="53"/>
      <c r="K42" s="53"/>
      <c r="L42" s="37"/>
    </row>
    <row r="46" s="1" customFormat="1" ht="6.96" customHeight="1">
      <c r="B46" s="54"/>
      <c r="C46" s="55"/>
      <c r="D46" s="55"/>
      <c r="E46" s="55"/>
      <c r="F46" s="55"/>
      <c r="G46" s="55"/>
      <c r="H46" s="55"/>
      <c r="I46" s="138"/>
      <c r="J46" s="55"/>
      <c r="K46" s="55"/>
      <c r="L46" s="37"/>
    </row>
    <row r="47" s="1" customFormat="1" ht="24.96" customHeight="1">
      <c r="B47" s="37"/>
      <c r="C47" s="23" t="s">
        <v>170</v>
      </c>
      <c r="I47" s="121"/>
      <c r="L47" s="37"/>
    </row>
    <row r="48" s="1" customFormat="1" ht="6.96" customHeight="1">
      <c r="B48" s="37"/>
      <c r="I48" s="121"/>
      <c r="L48" s="37"/>
    </row>
    <row r="49" s="1" customFormat="1" ht="12" customHeight="1">
      <c r="B49" s="37"/>
      <c r="C49" s="31" t="s">
        <v>17</v>
      </c>
      <c r="I49" s="121"/>
      <c r="L49" s="37"/>
    </row>
    <row r="50" s="1" customFormat="1" ht="16.5" customHeight="1">
      <c r="B50" s="37"/>
      <c r="E50" s="120" t="str">
        <f>E7</f>
        <v>Semčice, dostavba kanalizace a intenzifikace ČOV - Část A) Dostavba kanalizace - UZNATELNÉ NÁKLADY</v>
      </c>
      <c r="F50" s="31"/>
      <c r="G50" s="31"/>
      <c r="H50" s="31"/>
      <c r="I50" s="121"/>
      <c r="L50" s="37"/>
    </row>
    <row r="51" ht="12" customHeight="1">
      <c r="B51" s="22"/>
      <c r="C51" s="31" t="s">
        <v>136</v>
      </c>
      <c r="L51" s="22"/>
    </row>
    <row r="52" s="1" customFormat="1" ht="16.5" customHeight="1">
      <c r="B52" s="37"/>
      <c r="E52" s="120" t="s">
        <v>879</v>
      </c>
      <c r="F52" s="1"/>
      <c r="G52" s="1"/>
      <c r="H52" s="1"/>
      <c r="I52" s="121"/>
      <c r="L52" s="37"/>
    </row>
    <row r="53" s="1" customFormat="1" ht="12" customHeight="1">
      <c r="B53" s="37"/>
      <c r="C53" s="31" t="s">
        <v>880</v>
      </c>
      <c r="I53" s="121"/>
      <c r="L53" s="37"/>
    </row>
    <row r="54" s="1" customFormat="1" ht="16.5" customHeight="1">
      <c r="B54" s="37"/>
      <c r="E54" s="58" t="str">
        <f>E11</f>
        <v>01 - SO 03.1 - Stavební část</v>
      </c>
      <c r="F54" s="1"/>
      <c r="G54" s="1"/>
      <c r="H54" s="1"/>
      <c r="I54" s="121"/>
      <c r="L54" s="37"/>
    </row>
    <row r="55" s="1" customFormat="1" ht="6.96" customHeight="1">
      <c r="B55" s="37"/>
      <c r="I55" s="121"/>
      <c r="L55" s="37"/>
    </row>
    <row r="56" s="1" customFormat="1" ht="12" customHeight="1">
      <c r="B56" s="37"/>
      <c r="C56" s="31" t="s">
        <v>21</v>
      </c>
      <c r="F56" s="19" t="str">
        <f>F14</f>
        <v>Semčice</v>
      </c>
      <c r="I56" s="122" t="s">
        <v>23</v>
      </c>
      <c r="J56" s="60" t="str">
        <f>IF(J14="","",J14)</f>
        <v>12. 2. 2019</v>
      </c>
      <c r="L56" s="37"/>
    </row>
    <row r="57" s="1" customFormat="1" ht="6.96" customHeight="1">
      <c r="B57" s="37"/>
      <c r="I57" s="121"/>
      <c r="L57" s="37"/>
    </row>
    <row r="58" s="1" customFormat="1" ht="24.9" customHeight="1">
      <c r="B58" s="37"/>
      <c r="C58" s="31" t="s">
        <v>25</v>
      </c>
      <c r="F58" s="19" t="str">
        <f>E17</f>
        <v>VaK Mladá Boleslav, a.s.</v>
      </c>
      <c r="I58" s="122" t="s">
        <v>31</v>
      </c>
      <c r="J58" s="35" t="str">
        <f>E23</f>
        <v>Vodohospodářské inženýrské služby, a.s.</v>
      </c>
      <c r="L58" s="37"/>
    </row>
    <row r="59" s="1" customFormat="1" ht="13.65" customHeight="1">
      <c r="B59" s="37"/>
      <c r="C59" s="31" t="s">
        <v>29</v>
      </c>
      <c r="F59" s="19" t="str">
        <f>IF(E20="","",E20)</f>
        <v>Vyplň údaj</v>
      </c>
      <c r="I59" s="122" t="s">
        <v>34</v>
      </c>
      <c r="J59" s="35" t="str">
        <f>E26</f>
        <v>Ing.Eva Mrvová</v>
      </c>
      <c r="L59" s="37"/>
    </row>
    <row r="60" s="1" customFormat="1" ht="10.32" customHeight="1">
      <c r="B60" s="37"/>
      <c r="I60" s="121"/>
      <c r="L60" s="37"/>
    </row>
    <row r="61" s="1" customFormat="1" ht="29.28" customHeight="1">
      <c r="B61" s="37"/>
      <c r="C61" s="139" t="s">
        <v>171</v>
      </c>
      <c r="D61" s="130"/>
      <c r="E61" s="130"/>
      <c r="F61" s="130"/>
      <c r="G61" s="130"/>
      <c r="H61" s="130"/>
      <c r="I61" s="140"/>
      <c r="J61" s="141" t="s">
        <v>172</v>
      </c>
      <c r="K61" s="130"/>
      <c r="L61" s="37"/>
    </row>
    <row r="62" s="1" customFormat="1" ht="10.32" customHeight="1">
      <c r="B62" s="37"/>
      <c r="I62" s="121"/>
      <c r="L62" s="37"/>
    </row>
    <row r="63" s="1" customFormat="1" ht="22.8" customHeight="1">
      <c r="B63" s="37"/>
      <c r="C63" s="142" t="s">
        <v>70</v>
      </c>
      <c r="I63" s="121"/>
      <c r="J63" s="83">
        <f>J98</f>
        <v>0</v>
      </c>
      <c r="L63" s="37"/>
      <c r="AU63" s="19" t="s">
        <v>173</v>
      </c>
    </row>
    <row r="64" s="8" customFormat="1" ht="24.96" customHeight="1">
      <c r="B64" s="143"/>
      <c r="D64" s="144" t="s">
        <v>174</v>
      </c>
      <c r="E64" s="145"/>
      <c r="F64" s="145"/>
      <c r="G64" s="145"/>
      <c r="H64" s="145"/>
      <c r="I64" s="146"/>
      <c r="J64" s="147">
        <f>J99</f>
        <v>0</v>
      </c>
      <c r="L64" s="143"/>
    </row>
    <row r="65" s="9" customFormat="1" ht="19.92" customHeight="1">
      <c r="B65" s="148"/>
      <c r="D65" s="149" t="s">
        <v>175</v>
      </c>
      <c r="E65" s="150"/>
      <c r="F65" s="150"/>
      <c r="G65" s="150"/>
      <c r="H65" s="150"/>
      <c r="I65" s="151"/>
      <c r="J65" s="152">
        <f>J100</f>
        <v>0</v>
      </c>
      <c r="L65" s="148"/>
    </row>
    <row r="66" s="9" customFormat="1" ht="19.92" customHeight="1">
      <c r="B66" s="148"/>
      <c r="D66" s="149" t="s">
        <v>882</v>
      </c>
      <c r="E66" s="150"/>
      <c r="F66" s="150"/>
      <c r="G66" s="150"/>
      <c r="H66" s="150"/>
      <c r="I66" s="151"/>
      <c r="J66" s="152">
        <f>J148</f>
        <v>0</v>
      </c>
      <c r="L66" s="148"/>
    </row>
    <row r="67" s="9" customFormat="1" ht="19.92" customHeight="1">
      <c r="B67" s="148"/>
      <c r="D67" s="149" t="s">
        <v>176</v>
      </c>
      <c r="E67" s="150"/>
      <c r="F67" s="150"/>
      <c r="G67" s="150"/>
      <c r="H67" s="150"/>
      <c r="I67" s="151"/>
      <c r="J67" s="152">
        <f>J169</f>
        <v>0</v>
      </c>
      <c r="L67" s="148"/>
    </row>
    <row r="68" s="9" customFormat="1" ht="19.92" customHeight="1">
      <c r="B68" s="148"/>
      <c r="D68" s="149" t="s">
        <v>177</v>
      </c>
      <c r="E68" s="150"/>
      <c r="F68" s="150"/>
      <c r="G68" s="150"/>
      <c r="H68" s="150"/>
      <c r="I68" s="151"/>
      <c r="J68" s="152">
        <f>J172</f>
        <v>0</v>
      </c>
      <c r="L68" s="148"/>
    </row>
    <row r="69" s="9" customFormat="1" ht="19.92" customHeight="1">
      <c r="B69" s="148"/>
      <c r="D69" s="149" t="s">
        <v>178</v>
      </c>
      <c r="E69" s="150"/>
      <c r="F69" s="150"/>
      <c r="G69" s="150"/>
      <c r="H69" s="150"/>
      <c r="I69" s="151"/>
      <c r="J69" s="152">
        <f>J177</f>
        <v>0</v>
      </c>
      <c r="L69" s="148"/>
    </row>
    <row r="70" s="9" customFormat="1" ht="19.92" customHeight="1">
      <c r="B70" s="148"/>
      <c r="D70" s="149" t="s">
        <v>883</v>
      </c>
      <c r="E70" s="150"/>
      <c r="F70" s="150"/>
      <c r="G70" s="150"/>
      <c r="H70" s="150"/>
      <c r="I70" s="151"/>
      <c r="J70" s="152">
        <f>J196</f>
        <v>0</v>
      </c>
      <c r="L70" s="148"/>
    </row>
    <row r="71" s="9" customFormat="1" ht="19.92" customHeight="1">
      <c r="B71" s="148"/>
      <c r="D71" s="149" t="s">
        <v>179</v>
      </c>
      <c r="E71" s="150"/>
      <c r="F71" s="150"/>
      <c r="G71" s="150"/>
      <c r="H71" s="150"/>
      <c r="I71" s="151"/>
      <c r="J71" s="152">
        <f>J199</f>
        <v>0</v>
      </c>
      <c r="L71" s="148"/>
    </row>
    <row r="72" s="9" customFormat="1" ht="19.92" customHeight="1">
      <c r="B72" s="148"/>
      <c r="D72" s="149" t="s">
        <v>180</v>
      </c>
      <c r="E72" s="150"/>
      <c r="F72" s="150"/>
      <c r="G72" s="150"/>
      <c r="H72" s="150"/>
      <c r="I72" s="151"/>
      <c r="J72" s="152">
        <f>J212</f>
        <v>0</v>
      </c>
      <c r="L72" s="148"/>
    </row>
    <row r="73" s="9" customFormat="1" ht="19.92" customHeight="1">
      <c r="B73" s="148"/>
      <c r="D73" s="149" t="s">
        <v>182</v>
      </c>
      <c r="E73" s="150"/>
      <c r="F73" s="150"/>
      <c r="G73" s="150"/>
      <c r="H73" s="150"/>
      <c r="I73" s="151"/>
      <c r="J73" s="152">
        <f>J230</f>
        <v>0</v>
      </c>
      <c r="L73" s="148"/>
    </row>
    <row r="74" s="8" customFormat="1" ht="24.96" customHeight="1">
      <c r="B74" s="143"/>
      <c r="D74" s="144" t="s">
        <v>884</v>
      </c>
      <c r="E74" s="145"/>
      <c r="F74" s="145"/>
      <c r="G74" s="145"/>
      <c r="H74" s="145"/>
      <c r="I74" s="146"/>
      <c r="J74" s="147">
        <f>J232</f>
        <v>0</v>
      </c>
      <c r="L74" s="143"/>
    </row>
    <row r="75" s="9" customFormat="1" ht="19.92" customHeight="1">
      <c r="B75" s="148"/>
      <c r="D75" s="149" t="s">
        <v>885</v>
      </c>
      <c r="E75" s="150"/>
      <c r="F75" s="150"/>
      <c r="G75" s="150"/>
      <c r="H75" s="150"/>
      <c r="I75" s="151"/>
      <c r="J75" s="152">
        <f>J233</f>
        <v>0</v>
      </c>
      <c r="L75" s="148"/>
    </row>
    <row r="76" s="9" customFormat="1" ht="19.92" customHeight="1">
      <c r="B76" s="148"/>
      <c r="D76" s="149" t="s">
        <v>886</v>
      </c>
      <c r="E76" s="150"/>
      <c r="F76" s="150"/>
      <c r="G76" s="150"/>
      <c r="H76" s="150"/>
      <c r="I76" s="151"/>
      <c r="J76" s="152">
        <f>J239</f>
        <v>0</v>
      </c>
      <c r="L76" s="148"/>
    </row>
    <row r="77" s="1" customFormat="1" ht="21.84" customHeight="1">
      <c r="B77" s="37"/>
      <c r="I77" s="121"/>
      <c r="L77" s="37"/>
    </row>
    <row r="78" s="1" customFormat="1" ht="6.96" customHeight="1">
      <c r="B78" s="52"/>
      <c r="C78" s="53"/>
      <c r="D78" s="53"/>
      <c r="E78" s="53"/>
      <c r="F78" s="53"/>
      <c r="G78" s="53"/>
      <c r="H78" s="53"/>
      <c r="I78" s="137"/>
      <c r="J78" s="53"/>
      <c r="K78" s="53"/>
      <c r="L78" s="37"/>
    </row>
    <row r="82" s="1" customFormat="1" ht="6.96" customHeight="1">
      <c r="B82" s="54"/>
      <c r="C82" s="55"/>
      <c r="D82" s="55"/>
      <c r="E82" s="55"/>
      <c r="F82" s="55"/>
      <c r="G82" s="55"/>
      <c r="H82" s="55"/>
      <c r="I82" s="138"/>
      <c r="J82" s="55"/>
      <c r="K82" s="55"/>
      <c r="L82" s="37"/>
    </row>
    <row r="83" s="1" customFormat="1" ht="24.96" customHeight="1">
      <c r="B83" s="37"/>
      <c r="C83" s="23" t="s">
        <v>185</v>
      </c>
      <c r="I83" s="121"/>
      <c r="L83" s="37"/>
    </row>
    <row r="84" s="1" customFormat="1" ht="6.96" customHeight="1">
      <c r="B84" s="37"/>
      <c r="I84" s="121"/>
      <c r="L84" s="37"/>
    </row>
    <row r="85" s="1" customFormat="1" ht="12" customHeight="1">
      <c r="B85" s="37"/>
      <c r="C85" s="31" t="s">
        <v>17</v>
      </c>
      <c r="I85" s="121"/>
      <c r="L85" s="37"/>
    </row>
    <row r="86" s="1" customFormat="1" ht="16.5" customHeight="1">
      <c r="B86" s="37"/>
      <c r="E86" s="120" t="str">
        <f>E7</f>
        <v>Semčice, dostavba kanalizace a intenzifikace ČOV - Část A) Dostavba kanalizace - UZNATELNÉ NÁKLADY</v>
      </c>
      <c r="F86" s="31"/>
      <c r="G86" s="31"/>
      <c r="H86" s="31"/>
      <c r="I86" s="121"/>
      <c r="L86" s="37"/>
    </row>
    <row r="87" ht="12" customHeight="1">
      <c r="B87" s="22"/>
      <c r="C87" s="31" t="s">
        <v>136</v>
      </c>
      <c r="L87" s="22"/>
    </row>
    <row r="88" s="1" customFormat="1" ht="16.5" customHeight="1">
      <c r="B88" s="37"/>
      <c r="E88" s="120" t="s">
        <v>879</v>
      </c>
      <c r="F88" s="1"/>
      <c r="G88" s="1"/>
      <c r="H88" s="1"/>
      <c r="I88" s="121"/>
      <c r="L88" s="37"/>
    </row>
    <row r="89" s="1" customFormat="1" ht="12" customHeight="1">
      <c r="B89" s="37"/>
      <c r="C89" s="31" t="s">
        <v>880</v>
      </c>
      <c r="I89" s="121"/>
      <c r="L89" s="37"/>
    </row>
    <row r="90" s="1" customFormat="1" ht="16.5" customHeight="1">
      <c r="B90" s="37"/>
      <c r="E90" s="58" t="str">
        <f>E11</f>
        <v>01 - SO 03.1 - Stavební část</v>
      </c>
      <c r="F90" s="1"/>
      <c r="G90" s="1"/>
      <c r="H90" s="1"/>
      <c r="I90" s="121"/>
      <c r="L90" s="37"/>
    </row>
    <row r="91" s="1" customFormat="1" ht="6.96" customHeight="1">
      <c r="B91" s="37"/>
      <c r="I91" s="121"/>
      <c r="L91" s="37"/>
    </row>
    <row r="92" s="1" customFormat="1" ht="12" customHeight="1">
      <c r="B92" s="37"/>
      <c r="C92" s="31" t="s">
        <v>21</v>
      </c>
      <c r="F92" s="19" t="str">
        <f>F14</f>
        <v>Semčice</v>
      </c>
      <c r="I92" s="122" t="s">
        <v>23</v>
      </c>
      <c r="J92" s="60" t="str">
        <f>IF(J14="","",J14)</f>
        <v>12. 2. 2019</v>
      </c>
      <c r="L92" s="37"/>
    </row>
    <row r="93" s="1" customFormat="1" ht="6.96" customHeight="1">
      <c r="B93" s="37"/>
      <c r="I93" s="121"/>
      <c r="L93" s="37"/>
    </row>
    <row r="94" s="1" customFormat="1" ht="24.9" customHeight="1">
      <c r="B94" s="37"/>
      <c r="C94" s="31" t="s">
        <v>25</v>
      </c>
      <c r="F94" s="19" t="str">
        <f>E17</f>
        <v>VaK Mladá Boleslav, a.s.</v>
      </c>
      <c r="I94" s="122" t="s">
        <v>31</v>
      </c>
      <c r="J94" s="35" t="str">
        <f>E23</f>
        <v>Vodohospodářské inženýrské služby, a.s.</v>
      </c>
      <c r="L94" s="37"/>
    </row>
    <row r="95" s="1" customFormat="1" ht="13.65" customHeight="1">
      <c r="B95" s="37"/>
      <c r="C95" s="31" t="s">
        <v>29</v>
      </c>
      <c r="F95" s="19" t="str">
        <f>IF(E20="","",E20)</f>
        <v>Vyplň údaj</v>
      </c>
      <c r="I95" s="122" t="s">
        <v>34</v>
      </c>
      <c r="J95" s="35" t="str">
        <f>E26</f>
        <v>Ing.Eva Mrvová</v>
      </c>
      <c r="L95" s="37"/>
    </row>
    <row r="96" s="1" customFormat="1" ht="10.32" customHeight="1">
      <c r="B96" s="37"/>
      <c r="I96" s="121"/>
      <c r="L96" s="37"/>
    </row>
    <row r="97" s="10" customFormat="1" ht="29.28" customHeight="1">
      <c r="B97" s="153"/>
      <c r="C97" s="154" t="s">
        <v>186</v>
      </c>
      <c r="D97" s="155" t="s">
        <v>57</v>
      </c>
      <c r="E97" s="155" t="s">
        <v>53</v>
      </c>
      <c r="F97" s="155" t="s">
        <v>54</v>
      </c>
      <c r="G97" s="155" t="s">
        <v>187</v>
      </c>
      <c r="H97" s="155" t="s">
        <v>188</v>
      </c>
      <c r="I97" s="156" t="s">
        <v>189</v>
      </c>
      <c r="J97" s="157" t="s">
        <v>172</v>
      </c>
      <c r="K97" s="158" t="s">
        <v>190</v>
      </c>
      <c r="L97" s="153"/>
      <c r="M97" s="75" t="s">
        <v>3</v>
      </c>
      <c r="N97" s="76" t="s">
        <v>42</v>
      </c>
      <c r="O97" s="76" t="s">
        <v>191</v>
      </c>
      <c r="P97" s="76" t="s">
        <v>192</v>
      </c>
      <c r="Q97" s="76" t="s">
        <v>193</v>
      </c>
      <c r="R97" s="76" t="s">
        <v>194</v>
      </c>
      <c r="S97" s="76" t="s">
        <v>195</v>
      </c>
      <c r="T97" s="77" t="s">
        <v>196</v>
      </c>
    </row>
    <row r="98" s="1" customFormat="1" ht="22.8" customHeight="1">
      <c r="B98" s="37"/>
      <c r="C98" s="80" t="s">
        <v>197</v>
      </c>
      <c r="I98" s="121"/>
      <c r="J98" s="159">
        <f>BK98</f>
        <v>0</v>
      </c>
      <c r="L98" s="37"/>
      <c r="M98" s="78"/>
      <c r="N98" s="63"/>
      <c r="O98" s="63"/>
      <c r="P98" s="160">
        <f>P99+P232</f>
        <v>0</v>
      </c>
      <c r="Q98" s="63"/>
      <c r="R98" s="160">
        <f>R99+R232</f>
        <v>43.550408159999996</v>
      </c>
      <c r="S98" s="63"/>
      <c r="T98" s="161">
        <f>T99+T232</f>
        <v>0</v>
      </c>
      <c r="AT98" s="19" t="s">
        <v>71</v>
      </c>
      <c r="AU98" s="19" t="s">
        <v>173</v>
      </c>
      <c r="BK98" s="162">
        <f>BK99+BK232</f>
        <v>0</v>
      </c>
    </row>
    <row r="99" s="11" customFormat="1" ht="25.92" customHeight="1">
      <c r="B99" s="163"/>
      <c r="D99" s="164" t="s">
        <v>71</v>
      </c>
      <c r="E99" s="165" t="s">
        <v>198</v>
      </c>
      <c r="F99" s="165" t="s">
        <v>199</v>
      </c>
      <c r="I99" s="166"/>
      <c r="J99" s="167">
        <f>BK99</f>
        <v>0</v>
      </c>
      <c r="L99" s="163"/>
      <c r="M99" s="168"/>
      <c r="N99" s="169"/>
      <c r="O99" s="169"/>
      <c r="P99" s="170">
        <f>P100+P148+P169+P172+P177+P196+P199+P212+P230</f>
        <v>0</v>
      </c>
      <c r="Q99" s="169"/>
      <c r="R99" s="170">
        <f>R100+R148+R169+R172+R177+R196+R199+R212+R230</f>
        <v>43.52547156</v>
      </c>
      <c r="S99" s="169"/>
      <c r="T99" s="171">
        <f>T100+T148+T169+T172+T177+T196+T199+T212+T230</f>
        <v>0</v>
      </c>
      <c r="AR99" s="164" t="s">
        <v>80</v>
      </c>
      <c r="AT99" s="172" t="s">
        <v>71</v>
      </c>
      <c r="AU99" s="172" t="s">
        <v>72</v>
      </c>
      <c r="AY99" s="164" t="s">
        <v>200</v>
      </c>
      <c r="BK99" s="173">
        <f>BK100+BK148+BK169+BK172+BK177+BK196+BK199+BK212+BK230</f>
        <v>0</v>
      </c>
    </row>
    <row r="100" s="11" customFormat="1" ht="22.8" customHeight="1">
      <c r="B100" s="163"/>
      <c r="D100" s="164" t="s">
        <v>71</v>
      </c>
      <c r="E100" s="174" t="s">
        <v>80</v>
      </c>
      <c r="F100" s="174" t="s">
        <v>201</v>
      </c>
      <c r="I100" s="166"/>
      <c r="J100" s="175">
        <f>BK100</f>
        <v>0</v>
      </c>
      <c r="L100" s="163"/>
      <c r="M100" s="168"/>
      <c r="N100" s="169"/>
      <c r="O100" s="169"/>
      <c r="P100" s="170">
        <f>SUM(P101:P147)</f>
        <v>0</v>
      </c>
      <c r="Q100" s="169"/>
      <c r="R100" s="170">
        <f>SUM(R101:R147)</f>
        <v>10.994356400000001</v>
      </c>
      <c r="S100" s="169"/>
      <c r="T100" s="171">
        <f>SUM(T101:T147)</f>
        <v>0</v>
      </c>
      <c r="AR100" s="164" t="s">
        <v>80</v>
      </c>
      <c r="AT100" s="172" t="s">
        <v>71</v>
      </c>
      <c r="AU100" s="172" t="s">
        <v>80</v>
      </c>
      <c r="AY100" s="164" t="s">
        <v>200</v>
      </c>
      <c r="BK100" s="173">
        <f>SUM(BK101:BK147)</f>
        <v>0</v>
      </c>
    </row>
    <row r="101" s="1" customFormat="1" ht="16.5" customHeight="1">
      <c r="B101" s="176"/>
      <c r="C101" s="177" t="s">
        <v>80</v>
      </c>
      <c r="D101" s="177" t="s">
        <v>202</v>
      </c>
      <c r="E101" s="178" t="s">
        <v>248</v>
      </c>
      <c r="F101" s="179" t="s">
        <v>249</v>
      </c>
      <c r="G101" s="180" t="s">
        <v>250</v>
      </c>
      <c r="H101" s="181">
        <v>360</v>
      </c>
      <c r="I101" s="182"/>
      <c r="J101" s="183">
        <f>ROUND(I101*H101,2)</f>
        <v>0</v>
      </c>
      <c r="K101" s="179" t="s">
        <v>205</v>
      </c>
      <c r="L101" s="37"/>
      <c r="M101" s="184" t="s">
        <v>3</v>
      </c>
      <c r="N101" s="185" t="s">
        <v>43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AR101" s="19" t="s">
        <v>206</v>
      </c>
      <c r="AT101" s="19" t="s">
        <v>202</v>
      </c>
      <c r="AU101" s="19" t="s">
        <v>82</v>
      </c>
      <c r="AY101" s="19" t="s">
        <v>200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80</v>
      </c>
      <c r="BK101" s="188">
        <f>ROUND(I101*H101,2)</f>
        <v>0</v>
      </c>
      <c r="BL101" s="19" t="s">
        <v>206</v>
      </c>
      <c r="BM101" s="19" t="s">
        <v>887</v>
      </c>
    </row>
    <row r="102" s="12" customFormat="1">
      <c r="B102" s="189"/>
      <c r="D102" s="190" t="s">
        <v>208</v>
      </c>
      <c r="F102" s="192" t="s">
        <v>888</v>
      </c>
      <c r="H102" s="193">
        <v>360</v>
      </c>
      <c r="I102" s="194"/>
      <c r="L102" s="189"/>
      <c r="M102" s="195"/>
      <c r="N102" s="196"/>
      <c r="O102" s="196"/>
      <c r="P102" s="196"/>
      <c r="Q102" s="196"/>
      <c r="R102" s="196"/>
      <c r="S102" s="196"/>
      <c r="T102" s="197"/>
      <c r="AT102" s="191" t="s">
        <v>208</v>
      </c>
      <c r="AU102" s="191" t="s">
        <v>82</v>
      </c>
      <c r="AV102" s="12" t="s">
        <v>82</v>
      </c>
      <c r="AW102" s="12" t="s">
        <v>4</v>
      </c>
      <c r="AX102" s="12" t="s">
        <v>80</v>
      </c>
      <c r="AY102" s="191" t="s">
        <v>200</v>
      </c>
    </row>
    <row r="103" s="1" customFormat="1" ht="16.5" customHeight="1">
      <c r="B103" s="176"/>
      <c r="C103" s="177" t="s">
        <v>82</v>
      </c>
      <c r="D103" s="177" t="s">
        <v>202</v>
      </c>
      <c r="E103" s="178" t="s">
        <v>254</v>
      </c>
      <c r="F103" s="179" t="s">
        <v>255</v>
      </c>
      <c r="G103" s="180" t="s">
        <v>256</v>
      </c>
      <c r="H103" s="181">
        <v>15</v>
      </c>
      <c r="I103" s="182"/>
      <c r="J103" s="183">
        <f>ROUND(I103*H103,2)</f>
        <v>0</v>
      </c>
      <c r="K103" s="179" t="s">
        <v>205</v>
      </c>
      <c r="L103" s="37"/>
      <c r="M103" s="184" t="s">
        <v>3</v>
      </c>
      <c r="N103" s="185" t="s">
        <v>43</v>
      </c>
      <c r="O103" s="67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AR103" s="19" t="s">
        <v>206</v>
      </c>
      <c r="AT103" s="19" t="s">
        <v>202</v>
      </c>
      <c r="AU103" s="19" t="s">
        <v>82</v>
      </c>
      <c r="AY103" s="19" t="s">
        <v>200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80</v>
      </c>
      <c r="BK103" s="188">
        <f>ROUND(I103*H103,2)</f>
        <v>0</v>
      </c>
      <c r="BL103" s="19" t="s">
        <v>206</v>
      </c>
      <c r="BM103" s="19" t="s">
        <v>889</v>
      </c>
    </row>
    <row r="104" s="12" customFormat="1">
      <c r="B104" s="189"/>
      <c r="D104" s="190" t="s">
        <v>208</v>
      </c>
      <c r="E104" s="191" t="s">
        <v>3</v>
      </c>
      <c r="F104" s="192" t="s">
        <v>890</v>
      </c>
      <c r="H104" s="193">
        <v>15</v>
      </c>
      <c r="I104" s="194"/>
      <c r="L104" s="189"/>
      <c r="M104" s="195"/>
      <c r="N104" s="196"/>
      <c r="O104" s="196"/>
      <c r="P104" s="196"/>
      <c r="Q104" s="196"/>
      <c r="R104" s="196"/>
      <c r="S104" s="196"/>
      <c r="T104" s="197"/>
      <c r="AT104" s="191" t="s">
        <v>208</v>
      </c>
      <c r="AU104" s="191" t="s">
        <v>82</v>
      </c>
      <c r="AV104" s="12" t="s">
        <v>82</v>
      </c>
      <c r="AW104" s="12" t="s">
        <v>33</v>
      </c>
      <c r="AX104" s="12" t="s">
        <v>80</v>
      </c>
      <c r="AY104" s="191" t="s">
        <v>200</v>
      </c>
    </row>
    <row r="105" s="1" customFormat="1" ht="22.5" customHeight="1">
      <c r="B105" s="176"/>
      <c r="C105" s="177" t="s">
        <v>216</v>
      </c>
      <c r="D105" s="177" t="s">
        <v>202</v>
      </c>
      <c r="E105" s="178" t="s">
        <v>283</v>
      </c>
      <c r="F105" s="179" t="s">
        <v>284</v>
      </c>
      <c r="G105" s="180" t="s">
        <v>131</v>
      </c>
      <c r="H105" s="181">
        <v>7.2709999999999999</v>
      </c>
      <c r="I105" s="182"/>
      <c r="J105" s="183">
        <f>ROUND(I105*H105,2)</f>
        <v>0</v>
      </c>
      <c r="K105" s="179" t="s">
        <v>205</v>
      </c>
      <c r="L105" s="37"/>
      <c r="M105" s="184" t="s">
        <v>3</v>
      </c>
      <c r="N105" s="185" t="s">
        <v>43</v>
      </c>
      <c r="O105" s="67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AR105" s="19" t="s">
        <v>206</v>
      </c>
      <c r="AT105" s="19" t="s">
        <v>202</v>
      </c>
      <c r="AU105" s="19" t="s">
        <v>82</v>
      </c>
      <c r="AY105" s="19" t="s">
        <v>200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80</v>
      </c>
      <c r="BK105" s="188">
        <f>ROUND(I105*H105,2)</f>
        <v>0</v>
      </c>
      <c r="BL105" s="19" t="s">
        <v>206</v>
      </c>
      <c r="BM105" s="19" t="s">
        <v>891</v>
      </c>
    </row>
    <row r="106" s="12" customFormat="1">
      <c r="B106" s="189"/>
      <c r="D106" s="190" t="s">
        <v>208</v>
      </c>
      <c r="E106" s="191" t="s">
        <v>3</v>
      </c>
      <c r="F106" s="192" t="s">
        <v>892</v>
      </c>
      <c r="H106" s="193">
        <v>7.2709999999999999</v>
      </c>
      <c r="I106" s="194"/>
      <c r="L106" s="189"/>
      <c r="M106" s="195"/>
      <c r="N106" s="196"/>
      <c r="O106" s="196"/>
      <c r="P106" s="196"/>
      <c r="Q106" s="196"/>
      <c r="R106" s="196"/>
      <c r="S106" s="196"/>
      <c r="T106" s="197"/>
      <c r="AT106" s="191" t="s">
        <v>208</v>
      </c>
      <c r="AU106" s="191" t="s">
        <v>82</v>
      </c>
      <c r="AV106" s="12" t="s">
        <v>82</v>
      </c>
      <c r="AW106" s="12" t="s">
        <v>33</v>
      </c>
      <c r="AX106" s="12" t="s">
        <v>80</v>
      </c>
      <c r="AY106" s="191" t="s">
        <v>200</v>
      </c>
    </row>
    <row r="107" s="1" customFormat="1" ht="22.5" customHeight="1">
      <c r="B107" s="176"/>
      <c r="C107" s="177" t="s">
        <v>206</v>
      </c>
      <c r="D107" s="177" t="s">
        <v>202</v>
      </c>
      <c r="E107" s="178" t="s">
        <v>893</v>
      </c>
      <c r="F107" s="179" t="s">
        <v>894</v>
      </c>
      <c r="G107" s="180" t="s">
        <v>131</v>
      </c>
      <c r="H107" s="181">
        <v>34.698999999999998</v>
      </c>
      <c r="I107" s="182"/>
      <c r="J107" s="183">
        <f>ROUND(I107*H107,2)</f>
        <v>0</v>
      </c>
      <c r="K107" s="179" t="s">
        <v>205</v>
      </c>
      <c r="L107" s="37"/>
      <c r="M107" s="184" t="s">
        <v>3</v>
      </c>
      <c r="N107" s="185" t="s">
        <v>43</v>
      </c>
      <c r="O107" s="67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AR107" s="19" t="s">
        <v>206</v>
      </c>
      <c r="AT107" s="19" t="s">
        <v>202</v>
      </c>
      <c r="AU107" s="19" t="s">
        <v>82</v>
      </c>
      <c r="AY107" s="19" t="s">
        <v>200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80</v>
      </c>
      <c r="BK107" s="188">
        <f>ROUND(I107*H107,2)</f>
        <v>0</v>
      </c>
      <c r="BL107" s="19" t="s">
        <v>206</v>
      </c>
      <c r="BM107" s="19" t="s">
        <v>895</v>
      </c>
    </row>
    <row r="108" s="12" customFormat="1">
      <c r="B108" s="189"/>
      <c r="D108" s="190" t="s">
        <v>208</v>
      </c>
      <c r="E108" s="191" t="s">
        <v>3</v>
      </c>
      <c r="F108" s="192" t="s">
        <v>296</v>
      </c>
      <c r="H108" s="193">
        <v>34.698999999999998</v>
      </c>
      <c r="I108" s="194"/>
      <c r="L108" s="189"/>
      <c r="M108" s="195"/>
      <c r="N108" s="196"/>
      <c r="O108" s="196"/>
      <c r="P108" s="196"/>
      <c r="Q108" s="196"/>
      <c r="R108" s="196"/>
      <c r="S108" s="196"/>
      <c r="T108" s="197"/>
      <c r="AT108" s="191" t="s">
        <v>208</v>
      </c>
      <c r="AU108" s="191" t="s">
        <v>82</v>
      </c>
      <c r="AV108" s="12" t="s">
        <v>82</v>
      </c>
      <c r="AW108" s="12" t="s">
        <v>33</v>
      </c>
      <c r="AX108" s="12" t="s">
        <v>80</v>
      </c>
      <c r="AY108" s="191" t="s">
        <v>200</v>
      </c>
    </row>
    <row r="109" s="1" customFormat="1" ht="22.5" customHeight="1">
      <c r="B109" s="176"/>
      <c r="C109" s="177" t="s">
        <v>227</v>
      </c>
      <c r="D109" s="177" t="s">
        <v>202</v>
      </c>
      <c r="E109" s="178" t="s">
        <v>896</v>
      </c>
      <c r="F109" s="179" t="s">
        <v>897</v>
      </c>
      <c r="G109" s="180" t="s">
        <v>131</v>
      </c>
      <c r="H109" s="181">
        <v>69.397999999999996</v>
      </c>
      <c r="I109" s="182"/>
      <c r="J109" s="183">
        <f>ROUND(I109*H109,2)</f>
        <v>0</v>
      </c>
      <c r="K109" s="179" t="s">
        <v>205</v>
      </c>
      <c r="L109" s="37"/>
      <c r="M109" s="184" t="s">
        <v>3</v>
      </c>
      <c r="N109" s="185" t="s">
        <v>43</v>
      </c>
      <c r="O109" s="67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AR109" s="19" t="s">
        <v>206</v>
      </c>
      <c r="AT109" s="19" t="s">
        <v>202</v>
      </c>
      <c r="AU109" s="19" t="s">
        <v>82</v>
      </c>
      <c r="AY109" s="19" t="s">
        <v>200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80</v>
      </c>
      <c r="BK109" s="188">
        <f>ROUND(I109*H109,2)</f>
        <v>0</v>
      </c>
      <c r="BL109" s="19" t="s">
        <v>206</v>
      </c>
      <c r="BM109" s="19" t="s">
        <v>898</v>
      </c>
    </row>
    <row r="110" s="12" customFormat="1">
      <c r="B110" s="189"/>
      <c r="D110" s="190" t="s">
        <v>208</v>
      </c>
      <c r="E110" s="191" t="s">
        <v>3</v>
      </c>
      <c r="F110" s="192" t="s">
        <v>899</v>
      </c>
      <c r="H110" s="193">
        <v>108.46299999999999</v>
      </c>
      <c r="I110" s="194"/>
      <c r="L110" s="189"/>
      <c r="M110" s="195"/>
      <c r="N110" s="196"/>
      <c r="O110" s="196"/>
      <c r="P110" s="196"/>
      <c r="Q110" s="196"/>
      <c r="R110" s="196"/>
      <c r="S110" s="196"/>
      <c r="T110" s="197"/>
      <c r="AT110" s="191" t="s">
        <v>208</v>
      </c>
      <c r="AU110" s="191" t="s">
        <v>82</v>
      </c>
      <c r="AV110" s="12" t="s">
        <v>82</v>
      </c>
      <c r="AW110" s="12" t="s">
        <v>33</v>
      </c>
      <c r="AX110" s="12" t="s">
        <v>72</v>
      </c>
      <c r="AY110" s="191" t="s">
        <v>200</v>
      </c>
    </row>
    <row r="111" s="12" customFormat="1">
      <c r="B111" s="189"/>
      <c r="D111" s="190" t="s">
        <v>208</v>
      </c>
      <c r="E111" s="191" t="s">
        <v>3</v>
      </c>
      <c r="F111" s="192" t="s">
        <v>900</v>
      </c>
      <c r="H111" s="193">
        <v>1.032</v>
      </c>
      <c r="I111" s="194"/>
      <c r="L111" s="189"/>
      <c r="M111" s="195"/>
      <c r="N111" s="196"/>
      <c r="O111" s="196"/>
      <c r="P111" s="196"/>
      <c r="Q111" s="196"/>
      <c r="R111" s="196"/>
      <c r="S111" s="196"/>
      <c r="T111" s="197"/>
      <c r="AT111" s="191" t="s">
        <v>208</v>
      </c>
      <c r="AU111" s="191" t="s">
        <v>82</v>
      </c>
      <c r="AV111" s="12" t="s">
        <v>82</v>
      </c>
      <c r="AW111" s="12" t="s">
        <v>33</v>
      </c>
      <c r="AX111" s="12" t="s">
        <v>72</v>
      </c>
      <c r="AY111" s="191" t="s">
        <v>200</v>
      </c>
    </row>
    <row r="112" s="12" customFormat="1">
      <c r="B112" s="189"/>
      <c r="D112" s="190" t="s">
        <v>208</v>
      </c>
      <c r="E112" s="191" t="s">
        <v>3</v>
      </c>
      <c r="F112" s="192" t="s">
        <v>901</v>
      </c>
      <c r="H112" s="193">
        <v>64</v>
      </c>
      <c r="I112" s="194"/>
      <c r="L112" s="189"/>
      <c r="M112" s="195"/>
      <c r="N112" s="196"/>
      <c r="O112" s="196"/>
      <c r="P112" s="196"/>
      <c r="Q112" s="196"/>
      <c r="R112" s="196"/>
      <c r="S112" s="196"/>
      <c r="T112" s="197"/>
      <c r="AT112" s="191" t="s">
        <v>208</v>
      </c>
      <c r="AU112" s="191" t="s">
        <v>82</v>
      </c>
      <c r="AV112" s="12" t="s">
        <v>82</v>
      </c>
      <c r="AW112" s="12" t="s">
        <v>33</v>
      </c>
      <c r="AX112" s="12" t="s">
        <v>72</v>
      </c>
      <c r="AY112" s="191" t="s">
        <v>200</v>
      </c>
    </row>
    <row r="113" s="14" customFormat="1">
      <c r="B113" s="205"/>
      <c r="D113" s="190" t="s">
        <v>208</v>
      </c>
      <c r="E113" s="206" t="s">
        <v>49</v>
      </c>
      <c r="F113" s="207" t="s">
        <v>215</v>
      </c>
      <c r="H113" s="208">
        <v>173.49500000000001</v>
      </c>
      <c r="I113" s="209"/>
      <c r="L113" s="205"/>
      <c r="M113" s="210"/>
      <c r="N113" s="211"/>
      <c r="O113" s="211"/>
      <c r="P113" s="211"/>
      <c r="Q113" s="211"/>
      <c r="R113" s="211"/>
      <c r="S113" s="211"/>
      <c r="T113" s="212"/>
      <c r="AT113" s="206" t="s">
        <v>208</v>
      </c>
      <c r="AU113" s="206" t="s">
        <v>82</v>
      </c>
      <c r="AV113" s="14" t="s">
        <v>206</v>
      </c>
      <c r="AW113" s="14" t="s">
        <v>33</v>
      </c>
      <c r="AX113" s="14" t="s">
        <v>72</v>
      </c>
      <c r="AY113" s="206" t="s">
        <v>200</v>
      </c>
    </row>
    <row r="114" s="12" customFormat="1">
      <c r="B114" s="189"/>
      <c r="D114" s="190" t="s">
        <v>208</v>
      </c>
      <c r="E114" s="191" t="s">
        <v>3</v>
      </c>
      <c r="F114" s="192" t="s">
        <v>902</v>
      </c>
      <c r="H114" s="193">
        <v>69.397999999999996</v>
      </c>
      <c r="I114" s="194"/>
      <c r="L114" s="189"/>
      <c r="M114" s="195"/>
      <c r="N114" s="196"/>
      <c r="O114" s="196"/>
      <c r="P114" s="196"/>
      <c r="Q114" s="196"/>
      <c r="R114" s="196"/>
      <c r="S114" s="196"/>
      <c r="T114" s="197"/>
      <c r="AT114" s="191" t="s">
        <v>208</v>
      </c>
      <c r="AU114" s="191" t="s">
        <v>82</v>
      </c>
      <c r="AV114" s="12" t="s">
        <v>82</v>
      </c>
      <c r="AW114" s="12" t="s">
        <v>33</v>
      </c>
      <c r="AX114" s="12" t="s">
        <v>80</v>
      </c>
      <c r="AY114" s="191" t="s">
        <v>200</v>
      </c>
    </row>
    <row r="115" s="1" customFormat="1" ht="22.5" customHeight="1">
      <c r="B115" s="176"/>
      <c r="C115" s="177" t="s">
        <v>231</v>
      </c>
      <c r="D115" s="177" t="s">
        <v>202</v>
      </c>
      <c r="E115" s="178" t="s">
        <v>903</v>
      </c>
      <c r="F115" s="179" t="s">
        <v>904</v>
      </c>
      <c r="G115" s="180" t="s">
        <v>131</v>
      </c>
      <c r="H115" s="181">
        <v>69.397999999999996</v>
      </c>
      <c r="I115" s="182"/>
      <c r="J115" s="183">
        <f>ROUND(I115*H115,2)</f>
        <v>0</v>
      </c>
      <c r="K115" s="179" t="s">
        <v>205</v>
      </c>
      <c r="L115" s="37"/>
      <c r="M115" s="184" t="s">
        <v>3</v>
      </c>
      <c r="N115" s="185" t="s">
        <v>43</v>
      </c>
      <c r="O115" s="67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AR115" s="19" t="s">
        <v>206</v>
      </c>
      <c r="AT115" s="19" t="s">
        <v>202</v>
      </c>
      <c r="AU115" s="19" t="s">
        <v>82</v>
      </c>
      <c r="AY115" s="19" t="s">
        <v>200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9" t="s">
        <v>80</v>
      </c>
      <c r="BK115" s="188">
        <f>ROUND(I115*H115,2)</f>
        <v>0</v>
      </c>
      <c r="BL115" s="19" t="s">
        <v>206</v>
      </c>
      <c r="BM115" s="19" t="s">
        <v>905</v>
      </c>
    </row>
    <row r="116" s="12" customFormat="1">
      <c r="B116" s="189"/>
      <c r="D116" s="190" t="s">
        <v>208</v>
      </c>
      <c r="E116" s="191" t="s">
        <v>3</v>
      </c>
      <c r="F116" s="192" t="s">
        <v>902</v>
      </c>
      <c r="H116" s="193">
        <v>69.397999999999996</v>
      </c>
      <c r="I116" s="194"/>
      <c r="L116" s="189"/>
      <c r="M116" s="195"/>
      <c r="N116" s="196"/>
      <c r="O116" s="196"/>
      <c r="P116" s="196"/>
      <c r="Q116" s="196"/>
      <c r="R116" s="196"/>
      <c r="S116" s="196"/>
      <c r="T116" s="197"/>
      <c r="AT116" s="191" t="s">
        <v>208</v>
      </c>
      <c r="AU116" s="191" t="s">
        <v>82</v>
      </c>
      <c r="AV116" s="12" t="s">
        <v>82</v>
      </c>
      <c r="AW116" s="12" t="s">
        <v>33</v>
      </c>
      <c r="AX116" s="12" t="s">
        <v>80</v>
      </c>
      <c r="AY116" s="191" t="s">
        <v>200</v>
      </c>
    </row>
    <row r="117" s="1" customFormat="1" ht="16.5" customHeight="1">
      <c r="B117" s="176"/>
      <c r="C117" s="177" t="s">
        <v>237</v>
      </c>
      <c r="D117" s="177" t="s">
        <v>202</v>
      </c>
      <c r="E117" s="178" t="s">
        <v>906</v>
      </c>
      <c r="F117" s="179" t="s">
        <v>907</v>
      </c>
      <c r="G117" s="180" t="s">
        <v>127</v>
      </c>
      <c r="H117" s="181">
        <v>1</v>
      </c>
      <c r="I117" s="182"/>
      <c r="J117" s="183">
        <f>ROUND(I117*H117,2)</f>
        <v>0</v>
      </c>
      <c r="K117" s="179" t="s">
        <v>205</v>
      </c>
      <c r="L117" s="37"/>
      <c r="M117" s="184" t="s">
        <v>3</v>
      </c>
      <c r="N117" s="185" t="s">
        <v>43</v>
      </c>
      <c r="O117" s="67"/>
      <c r="P117" s="186">
        <f>O117*H117</f>
        <v>0</v>
      </c>
      <c r="Q117" s="186">
        <v>0.00020000000000000001</v>
      </c>
      <c r="R117" s="186">
        <f>Q117*H117</f>
        <v>0.00020000000000000001</v>
      </c>
      <c r="S117" s="186">
        <v>0</v>
      </c>
      <c r="T117" s="187">
        <f>S117*H117</f>
        <v>0</v>
      </c>
      <c r="AR117" s="19" t="s">
        <v>206</v>
      </c>
      <c r="AT117" s="19" t="s">
        <v>202</v>
      </c>
      <c r="AU117" s="19" t="s">
        <v>82</v>
      </c>
      <c r="AY117" s="19" t="s">
        <v>200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80</v>
      </c>
      <c r="BK117" s="188">
        <f>ROUND(I117*H117,2)</f>
        <v>0</v>
      </c>
      <c r="BL117" s="19" t="s">
        <v>206</v>
      </c>
      <c r="BM117" s="19" t="s">
        <v>908</v>
      </c>
    </row>
    <row r="118" s="12" customFormat="1">
      <c r="B118" s="189"/>
      <c r="D118" s="190" t="s">
        <v>208</v>
      </c>
      <c r="E118" s="191" t="s">
        <v>3</v>
      </c>
      <c r="F118" s="192" t="s">
        <v>909</v>
      </c>
      <c r="H118" s="193">
        <v>1</v>
      </c>
      <c r="I118" s="194"/>
      <c r="L118" s="189"/>
      <c r="M118" s="195"/>
      <c r="N118" s="196"/>
      <c r="O118" s="196"/>
      <c r="P118" s="196"/>
      <c r="Q118" s="196"/>
      <c r="R118" s="196"/>
      <c r="S118" s="196"/>
      <c r="T118" s="197"/>
      <c r="AT118" s="191" t="s">
        <v>208</v>
      </c>
      <c r="AU118" s="191" t="s">
        <v>82</v>
      </c>
      <c r="AV118" s="12" t="s">
        <v>82</v>
      </c>
      <c r="AW118" s="12" t="s">
        <v>33</v>
      </c>
      <c r="AX118" s="12" t="s">
        <v>80</v>
      </c>
      <c r="AY118" s="191" t="s">
        <v>200</v>
      </c>
    </row>
    <row r="119" s="1" customFormat="1" ht="16.5" customHeight="1">
      <c r="B119" s="176"/>
      <c r="C119" s="177" t="s">
        <v>145</v>
      </c>
      <c r="D119" s="177" t="s">
        <v>202</v>
      </c>
      <c r="E119" s="178" t="s">
        <v>910</v>
      </c>
      <c r="F119" s="179" t="s">
        <v>911</v>
      </c>
      <c r="G119" s="180" t="s">
        <v>148</v>
      </c>
      <c r="H119" s="181">
        <v>134.37600000000001</v>
      </c>
      <c r="I119" s="182"/>
      <c r="J119" s="183">
        <f>ROUND(I119*H119,2)</f>
        <v>0</v>
      </c>
      <c r="K119" s="179" t="s">
        <v>205</v>
      </c>
      <c r="L119" s="37"/>
      <c r="M119" s="184" t="s">
        <v>3</v>
      </c>
      <c r="N119" s="185" t="s">
        <v>43</v>
      </c>
      <c r="O119" s="67"/>
      <c r="P119" s="186">
        <f>O119*H119</f>
        <v>0</v>
      </c>
      <c r="Q119" s="186">
        <v>0.00014999999999999999</v>
      </c>
      <c r="R119" s="186">
        <f>Q119*H119</f>
        <v>0.020156399999999998</v>
      </c>
      <c r="S119" s="186">
        <v>0</v>
      </c>
      <c r="T119" s="187">
        <f>S119*H119</f>
        <v>0</v>
      </c>
      <c r="AR119" s="19" t="s">
        <v>206</v>
      </c>
      <c r="AT119" s="19" t="s">
        <v>202</v>
      </c>
      <c r="AU119" s="19" t="s">
        <v>82</v>
      </c>
      <c r="AY119" s="19" t="s">
        <v>200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9" t="s">
        <v>80</v>
      </c>
      <c r="BK119" s="188">
        <f>ROUND(I119*H119,2)</f>
        <v>0</v>
      </c>
      <c r="BL119" s="19" t="s">
        <v>206</v>
      </c>
      <c r="BM119" s="19" t="s">
        <v>912</v>
      </c>
    </row>
    <row r="120" s="12" customFormat="1">
      <c r="B120" s="189"/>
      <c r="D120" s="190" t="s">
        <v>208</v>
      </c>
      <c r="E120" s="191" t="s">
        <v>3</v>
      </c>
      <c r="F120" s="192" t="s">
        <v>913</v>
      </c>
      <c r="H120" s="193">
        <v>134.37600000000001</v>
      </c>
      <c r="I120" s="194"/>
      <c r="L120" s="189"/>
      <c r="M120" s="195"/>
      <c r="N120" s="196"/>
      <c r="O120" s="196"/>
      <c r="P120" s="196"/>
      <c r="Q120" s="196"/>
      <c r="R120" s="196"/>
      <c r="S120" s="196"/>
      <c r="T120" s="197"/>
      <c r="AT120" s="191" t="s">
        <v>208</v>
      </c>
      <c r="AU120" s="191" t="s">
        <v>82</v>
      </c>
      <c r="AV120" s="12" t="s">
        <v>82</v>
      </c>
      <c r="AW120" s="12" t="s">
        <v>33</v>
      </c>
      <c r="AX120" s="12" t="s">
        <v>80</v>
      </c>
      <c r="AY120" s="191" t="s">
        <v>200</v>
      </c>
    </row>
    <row r="121" s="1" customFormat="1" ht="16.5" customHeight="1">
      <c r="B121" s="176"/>
      <c r="C121" s="177" t="s">
        <v>247</v>
      </c>
      <c r="D121" s="177" t="s">
        <v>202</v>
      </c>
      <c r="E121" s="178" t="s">
        <v>914</v>
      </c>
      <c r="F121" s="179" t="s">
        <v>915</v>
      </c>
      <c r="G121" s="180" t="s">
        <v>148</v>
      </c>
      <c r="H121" s="181">
        <v>134.37600000000001</v>
      </c>
      <c r="I121" s="182"/>
      <c r="J121" s="183">
        <f>ROUND(I121*H121,2)</f>
        <v>0</v>
      </c>
      <c r="K121" s="179" t="s">
        <v>205</v>
      </c>
      <c r="L121" s="37"/>
      <c r="M121" s="184" t="s">
        <v>3</v>
      </c>
      <c r="N121" s="185" t="s">
        <v>43</v>
      </c>
      <c r="O121" s="67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AR121" s="19" t="s">
        <v>206</v>
      </c>
      <c r="AT121" s="19" t="s">
        <v>202</v>
      </c>
      <c r="AU121" s="19" t="s">
        <v>82</v>
      </c>
      <c r="AY121" s="19" t="s">
        <v>200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9" t="s">
        <v>80</v>
      </c>
      <c r="BK121" s="188">
        <f>ROUND(I121*H121,2)</f>
        <v>0</v>
      </c>
      <c r="BL121" s="19" t="s">
        <v>206</v>
      </c>
      <c r="BM121" s="19" t="s">
        <v>916</v>
      </c>
    </row>
    <row r="122" s="1" customFormat="1" ht="16.5" customHeight="1">
      <c r="B122" s="176"/>
      <c r="C122" s="213" t="s">
        <v>253</v>
      </c>
      <c r="D122" s="213" t="s">
        <v>407</v>
      </c>
      <c r="E122" s="214" t="s">
        <v>917</v>
      </c>
      <c r="F122" s="215" t="s">
        <v>918</v>
      </c>
      <c r="G122" s="216" t="s">
        <v>384</v>
      </c>
      <c r="H122" s="217">
        <v>10.448</v>
      </c>
      <c r="I122" s="218"/>
      <c r="J122" s="219">
        <f>ROUND(I122*H122,2)</f>
        <v>0</v>
      </c>
      <c r="K122" s="215" t="s">
        <v>3</v>
      </c>
      <c r="L122" s="220"/>
      <c r="M122" s="221" t="s">
        <v>3</v>
      </c>
      <c r="N122" s="222" t="s">
        <v>43</v>
      </c>
      <c r="O122" s="67"/>
      <c r="P122" s="186">
        <f>O122*H122</f>
        <v>0</v>
      </c>
      <c r="Q122" s="186">
        <v>1</v>
      </c>
      <c r="R122" s="186">
        <f>Q122*H122</f>
        <v>10.448</v>
      </c>
      <c r="S122" s="186">
        <v>0</v>
      </c>
      <c r="T122" s="187">
        <f>S122*H122</f>
        <v>0</v>
      </c>
      <c r="AR122" s="19" t="s">
        <v>145</v>
      </c>
      <c r="AT122" s="19" t="s">
        <v>407</v>
      </c>
      <c r="AU122" s="19" t="s">
        <v>82</v>
      </c>
      <c r="AY122" s="19" t="s">
        <v>200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9" t="s">
        <v>80</v>
      </c>
      <c r="BK122" s="188">
        <f>ROUND(I122*H122,2)</f>
        <v>0</v>
      </c>
      <c r="BL122" s="19" t="s">
        <v>206</v>
      </c>
      <c r="BM122" s="19" t="s">
        <v>919</v>
      </c>
    </row>
    <row r="123" s="12" customFormat="1">
      <c r="B123" s="189"/>
      <c r="D123" s="190" t="s">
        <v>208</v>
      </c>
      <c r="E123" s="191" t="s">
        <v>3</v>
      </c>
      <c r="F123" s="192" t="s">
        <v>920</v>
      </c>
      <c r="H123" s="193">
        <v>10.448</v>
      </c>
      <c r="I123" s="194"/>
      <c r="L123" s="189"/>
      <c r="M123" s="195"/>
      <c r="N123" s="196"/>
      <c r="O123" s="196"/>
      <c r="P123" s="196"/>
      <c r="Q123" s="196"/>
      <c r="R123" s="196"/>
      <c r="S123" s="196"/>
      <c r="T123" s="197"/>
      <c r="AT123" s="191" t="s">
        <v>208</v>
      </c>
      <c r="AU123" s="191" t="s">
        <v>82</v>
      </c>
      <c r="AV123" s="12" t="s">
        <v>82</v>
      </c>
      <c r="AW123" s="12" t="s">
        <v>33</v>
      </c>
      <c r="AX123" s="12" t="s">
        <v>72</v>
      </c>
      <c r="AY123" s="191" t="s">
        <v>200</v>
      </c>
    </row>
    <row r="124" s="14" customFormat="1">
      <c r="B124" s="205"/>
      <c r="D124" s="190" t="s">
        <v>208</v>
      </c>
      <c r="E124" s="206" t="s">
        <v>3</v>
      </c>
      <c r="F124" s="207" t="s">
        <v>215</v>
      </c>
      <c r="H124" s="208">
        <v>10.448</v>
      </c>
      <c r="I124" s="209"/>
      <c r="L124" s="205"/>
      <c r="M124" s="210"/>
      <c r="N124" s="211"/>
      <c r="O124" s="211"/>
      <c r="P124" s="211"/>
      <c r="Q124" s="211"/>
      <c r="R124" s="211"/>
      <c r="S124" s="211"/>
      <c r="T124" s="212"/>
      <c r="AT124" s="206" t="s">
        <v>208</v>
      </c>
      <c r="AU124" s="206" t="s">
        <v>82</v>
      </c>
      <c r="AV124" s="14" t="s">
        <v>206</v>
      </c>
      <c r="AW124" s="14" t="s">
        <v>33</v>
      </c>
      <c r="AX124" s="14" t="s">
        <v>80</v>
      </c>
      <c r="AY124" s="206" t="s">
        <v>200</v>
      </c>
    </row>
    <row r="125" s="1" customFormat="1" ht="16.5" customHeight="1">
      <c r="B125" s="176"/>
      <c r="C125" s="213" t="s">
        <v>258</v>
      </c>
      <c r="D125" s="213" t="s">
        <v>407</v>
      </c>
      <c r="E125" s="214" t="s">
        <v>921</v>
      </c>
      <c r="F125" s="215" t="s">
        <v>922</v>
      </c>
      <c r="G125" s="216" t="s">
        <v>384</v>
      </c>
      <c r="H125" s="217">
        <v>0.52600000000000002</v>
      </c>
      <c r="I125" s="218"/>
      <c r="J125" s="219">
        <f>ROUND(I125*H125,2)</f>
        <v>0</v>
      </c>
      <c r="K125" s="215" t="s">
        <v>205</v>
      </c>
      <c r="L125" s="220"/>
      <c r="M125" s="221" t="s">
        <v>3</v>
      </c>
      <c r="N125" s="222" t="s">
        <v>43</v>
      </c>
      <c r="O125" s="67"/>
      <c r="P125" s="186">
        <f>O125*H125</f>
        <v>0</v>
      </c>
      <c r="Q125" s="186">
        <v>1</v>
      </c>
      <c r="R125" s="186">
        <f>Q125*H125</f>
        <v>0.52600000000000002</v>
      </c>
      <c r="S125" s="186">
        <v>0</v>
      </c>
      <c r="T125" s="187">
        <f>S125*H125</f>
        <v>0</v>
      </c>
      <c r="AR125" s="19" t="s">
        <v>145</v>
      </c>
      <c r="AT125" s="19" t="s">
        <v>407</v>
      </c>
      <c r="AU125" s="19" t="s">
        <v>82</v>
      </c>
      <c r="AY125" s="19" t="s">
        <v>200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80</v>
      </c>
      <c r="BK125" s="188">
        <f>ROUND(I125*H125,2)</f>
        <v>0</v>
      </c>
      <c r="BL125" s="19" t="s">
        <v>206</v>
      </c>
      <c r="BM125" s="19" t="s">
        <v>923</v>
      </c>
    </row>
    <row r="126" s="1" customFormat="1">
      <c r="B126" s="37"/>
      <c r="D126" s="190" t="s">
        <v>542</v>
      </c>
      <c r="F126" s="223" t="s">
        <v>924</v>
      </c>
      <c r="I126" s="121"/>
      <c r="L126" s="37"/>
      <c r="M126" s="224"/>
      <c r="N126" s="67"/>
      <c r="O126" s="67"/>
      <c r="P126" s="67"/>
      <c r="Q126" s="67"/>
      <c r="R126" s="67"/>
      <c r="S126" s="67"/>
      <c r="T126" s="68"/>
      <c r="AT126" s="19" t="s">
        <v>542</v>
      </c>
      <c r="AU126" s="19" t="s">
        <v>82</v>
      </c>
    </row>
    <row r="127" s="12" customFormat="1">
      <c r="B127" s="189"/>
      <c r="D127" s="190" t="s">
        <v>208</v>
      </c>
      <c r="E127" s="191" t="s">
        <v>3</v>
      </c>
      <c r="F127" s="192" t="s">
        <v>925</v>
      </c>
      <c r="H127" s="193">
        <v>0.52600000000000002</v>
      </c>
      <c r="I127" s="194"/>
      <c r="L127" s="189"/>
      <c r="M127" s="195"/>
      <c r="N127" s="196"/>
      <c r="O127" s="196"/>
      <c r="P127" s="196"/>
      <c r="Q127" s="196"/>
      <c r="R127" s="196"/>
      <c r="S127" s="196"/>
      <c r="T127" s="197"/>
      <c r="AT127" s="191" t="s">
        <v>208</v>
      </c>
      <c r="AU127" s="191" t="s">
        <v>82</v>
      </c>
      <c r="AV127" s="12" t="s">
        <v>82</v>
      </c>
      <c r="AW127" s="12" t="s">
        <v>33</v>
      </c>
      <c r="AX127" s="12" t="s">
        <v>80</v>
      </c>
      <c r="AY127" s="191" t="s">
        <v>200</v>
      </c>
    </row>
    <row r="128" s="1" customFormat="1" ht="22.5" customHeight="1">
      <c r="B128" s="176"/>
      <c r="C128" s="177" t="s">
        <v>263</v>
      </c>
      <c r="D128" s="177" t="s">
        <v>202</v>
      </c>
      <c r="E128" s="178" t="s">
        <v>926</v>
      </c>
      <c r="F128" s="179" t="s">
        <v>927</v>
      </c>
      <c r="G128" s="180" t="s">
        <v>131</v>
      </c>
      <c r="H128" s="181">
        <v>104.09699999999999</v>
      </c>
      <c r="I128" s="182"/>
      <c r="J128" s="183">
        <f>ROUND(I128*H128,2)</f>
        <v>0</v>
      </c>
      <c r="K128" s="179" t="s">
        <v>205</v>
      </c>
      <c r="L128" s="37"/>
      <c r="M128" s="184" t="s">
        <v>3</v>
      </c>
      <c r="N128" s="185" t="s">
        <v>43</v>
      </c>
      <c r="O128" s="67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AR128" s="19" t="s">
        <v>206</v>
      </c>
      <c r="AT128" s="19" t="s">
        <v>202</v>
      </c>
      <c r="AU128" s="19" t="s">
        <v>82</v>
      </c>
      <c r="AY128" s="19" t="s">
        <v>200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80</v>
      </c>
      <c r="BK128" s="188">
        <f>ROUND(I128*H128,2)</f>
        <v>0</v>
      </c>
      <c r="BL128" s="19" t="s">
        <v>206</v>
      </c>
      <c r="BM128" s="19" t="s">
        <v>928</v>
      </c>
    </row>
    <row r="129" s="12" customFormat="1">
      <c r="B129" s="189"/>
      <c r="D129" s="190" t="s">
        <v>208</v>
      </c>
      <c r="E129" s="191" t="s">
        <v>3</v>
      </c>
      <c r="F129" s="192" t="s">
        <v>929</v>
      </c>
      <c r="H129" s="193">
        <v>104.09699999999999</v>
      </c>
      <c r="I129" s="194"/>
      <c r="L129" s="189"/>
      <c r="M129" s="195"/>
      <c r="N129" s="196"/>
      <c r="O129" s="196"/>
      <c r="P129" s="196"/>
      <c r="Q129" s="196"/>
      <c r="R129" s="196"/>
      <c r="S129" s="196"/>
      <c r="T129" s="197"/>
      <c r="AT129" s="191" t="s">
        <v>208</v>
      </c>
      <c r="AU129" s="191" t="s">
        <v>82</v>
      </c>
      <c r="AV129" s="12" t="s">
        <v>82</v>
      </c>
      <c r="AW129" s="12" t="s">
        <v>33</v>
      </c>
      <c r="AX129" s="12" t="s">
        <v>80</v>
      </c>
      <c r="AY129" s="191" t="s">
        <v>200</v>
      </c>
    </row>
    <row r="130" s="1" customFormat="1" ht="22.5" customHeight="1">
      <c r="B130" s="176"/>
      <c r="C130" s="177" t="s">
        <v>268</v>
      </c>
      <c r="D130" s="177" t="s">
        <v>202</v>
      </c>
      <c r="E130" s="178" t="s">
        <v>351</v>
      </c>
      <c r="F130" s="179" t="s">
        <v>352</v>
      </c>
      <c r="G130" s="180" t="s">
        <v>131</v>
      </c>
      <c r="H130" s="181">
        <v>69.397999999999996</v>
      </c>
      <c r="I130" s="182"/>
      <c r="J130" s="183">
        <f>ROUND(I130*H130,2)</f>
        <v>0</v>
      </c>
      <c r="K130" s="179" t="s">
        <v>205</v>
      </c>
      <c r="L130" s="37"/>
      <c r="M130" s="184" t="s">
        <v>3</v>
      </c>
      <c r="N130" s="185" t="s">
        <v>43</v>
      </c>
      <c r="O130" s="67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AR130" s="19" t="s">
        <v>206</v>
      </c>
      <c r="AT130" s="19" t="s">
        <v>202</v>
      </c>
      <c r="AU130" s="19" t="s">
        <v>82</v>
      </c>
      <c r="AY130" s="19" t="s">
        <v>200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80</v>
      </c>
      <c r="BK130" s="188">
        <f>ROUND(I130*H130,2)</f>
        <v>0</v>
      </c>
      <c r="BL130" s="19" t="s">
        <v>206</v>
      </c>
      <c r="BM130" s="19" t="s">
        <v>930</v>
      </c>
    </row>
    <row r="131" s="12" customFormat="1">
      <c r="B131" s="189"/>
      <c r="D131" s="190" t="s">
        <v>208</v>
      </c>
      <c r="E131" s="191" t="s">
        <v>3</v>
      </c>
      <c r="F131" s="192" t="s">
        <v>931</v>
      </c>
      <c r="H131" s="193">
        <v>69.397999999999996</v>
      </c>
      <c r="I131" s="194"/>
      <c r="L131" s="189"/>
      <c r="M131" s="195"/>
      <c r="N131" s="196"/>
      <c r="O131" s="196"/>
      <c r="P131" s="196"/>
      <c r="Q131" s="196"/>
      <c r="R131" s="196"/>
      <c r="S131" s="196"/>
      <c r="T131" s="197"/>
      <c r="AT131" s="191" t="s">
        <v>208</v>
      </c>
      <c r="AU131" s="191" t="s">
        <v>82</v>
      </c>
      <c r="AV131" s="12" t="s">
        <v>82</v>
      </c>
      <c r="AW131" s="12" t="s">
        <v>33</v>
      </c>
      <c r="AX131" s="12" t="s">
        <v>80</v>
      </c>
      <c r="AY131" s="191" t="s">
        <v>200</v>
      </c>
    </row>
    <row r="132" s="1" customFormat="1" ht="22.5" customHeight="1">
      <c r="B132" s="176"/>
      <c r="C132" s="177" t="s">
        <v>273</v>
      </c>
      <c r="D132" s="177" t="s">
        <v>202</v>
      </c>
      <c r="E132" s="178" t="s">
        <v>932</v>
      </c>
      <c r="F132" s="179" t="s">
        <v>933</v>
      </c>
      <c r="G132" s="180" t="s">
        <v>131</v>
      </c>
      <c r="H132" s="181">
        <v>25.233000000000001</v>
      </c>
      <c r="I132" s="182"/>
      <c r="J132" s="183">
        <f>ROUND(I132*H132,2)</f>
        <v>0</v>
      </c>
      <c r="K132" s="179" t="s">
        <v>3</v>
      </c>
      <c r="L132" s="37"/>
      <c r="M132" s="184" t="s">
        <v>3</v>
      </c>
      <c r="N132" s="185" t="s">
        <v>43</v>
      </c>
      <c r="O132" s="67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AR132" s="19" t="s">
        <v>206</v>
      </c>
      <c r="AT132" s="19" t="s">
        <v>202</v>
      </c>
      <c r="AU132" s="19" t="s">
        <v>82</v>
      </c>
      <c r="AY132" s="19" t="s">
        <v>200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9" t="s">
        <v>80</v>
      </c>
      <c r="BK132" s="188">
        <f>ROUND(I132*H132,2)</f>
        <v>0</v>
      </c>
      <c r="BL132" s="19" t="s">
        <v>206</v>
      </c>
      <c r="BM132" s="19" t="s">
        <v>934</v>
      </c>
    </row>
    <row r="133" s="1" customFormat="1" ht="22.5" customHeight="1">
      <c r="B133" s="176"/>
      <c r="C133" s="177" t="s">
        <v>9</v>
      </c>
      <c r="D133" s="177" t="s">
        <v>202</v>
      </c>
      <c r="E133" s="178" t="s">
        <v>935</v>
      </c>
      <c r="F133" s="179" t="s">
        <v>356</v>
      </c>
      <c r="G133" s="180" t="s">
        <v>131</v>
      </c>
      <c r="H133" s="181">
        <v>321.757</v>
      </c>
      <c r="I133" s="182"/>
      <c r="J133" s="183">
        <f>ROUND(I133*H133,2)</f>
        <v>0</v>
      </c>
      <c r="K133" s="179" t="s">
        <v>3</v>
      </c>
      <c r="L133" s="37"/>
      <c r="M133" s="184" t="s">
        <v>3</v>
      </c>
      <c r="N133" s="185" t="s">
        <v>43</v>
      </c>
      <c r="O133" s="67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AR133" s="19" t="s">
        <v>206</v>
      </c>
      <c r="AT133" s="19" t="s">
        <v>202</v>
      </c>
      <c r="AU133" s="19" t="s">
        <v>82</v>
      </c>
      <c r="AY133" s="19" t="s">
        <v>200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80</v>
      </c>
      <c r="BK133" s="188">
        <f>ROUND(I133*H133,2)</f>
        <v>0</v>
      </c>
      <c r="BL133" s="19" t="s">
        <v>206</v>
      </c>
      <c r="BM133" s="19" t="s">
        <v>936</v>
      </c>
    </row>
    <row r="134" s="12" customFormat="1">
      <c r="B134" s="189"/>
      <c r="D134" s="190" t="s">
        <v>208</v>
      </c>
      <c r="E134" s="191" t="s">
        <v>3</v>
      </c>
      <c r="F134" s="192" t="s">
        <v>937</v>
      </c>
      <c r="H134" s="193">
        <v>173.49500000000001</v>
      </c>
      <c r="I134" s="194"/>
      <c r="L134" s="189"/>
      <c r="M134" s="195"/>
      <c r="N134" s="196"/>
      <c r="O134" s="196"/>
      <c r="P134" s="196"/>
      <c r="Q134" s="196"/>
      <c r="R134" s="196"/>
      <c r="S134" s="196"/>
      <c r="T134" s="197"/>
      <c r="AT134" s="191" t="s">
        <v>208</v>
      </c>
      <c r="AU134" s="191" t="s">
        <v>82</v>
      </c>
      <c r="AV134" s="12" t="s">
        <v>82</v>
      </c>
      <c r="AW134" s="12" t="s">
        <v>33</v>
      </c>
      <c r="AX134" s="12" t="s">
        <v>72</v>
      </c>
      <c r="AY134" s="191" t="s">
        <v>200</v>
      </c>
    </row>
    <row r="135" s="12" customFormat="1">
      <c r="B135" s="189"/>
      <c r="D135" s="190" t="s">
        <v>208</v>
      </c>
      <c r="E135" s="191" t="s">
        <v>3</v>
      </c>
      <c r="F135" s="192" t="s">
        <v>938</v>
      </c>
      <c r="H135" s="193">
        <v>148.262</v>
      </c>
      <c r="I135" s="194"/>
      <c r="L135" s="189"/>
      <c r="M135" s="195"/>
      <c r="N135" s="196"/>
      <c r="O135" s="196"/>
      <c r="P135" s="196"/>
      <c r="Q135" s="196"/>
      <c r="R135" s="196"/>
      <c r="S135" s="196"/>
      <c r="T135" s="197"/>
      <c r="AT135" s="191" t="s">
        <v>208</v>
      </c>
      <c r="AU135" s="191" t="s">
        <v>82</v>
      </c>
      <c r="AV135" s="12" t="s">
        <v>82</v>
      </c>
      <c r="AW135" s="12" t="s">
        <v>33</v>
      </c>
      <c r="AX135" s="12" t="s">
        <v>72</v>
      </c>
      <c r="AY135" s="191" t="s">
        <v>200</v>
      </c>
    </row>
    <row r="136" s="14" customFormat="1">
      <c r="B136" s="205"/>
      <c r="D136" s="190" t="s">
        <v>208</v>
      </c>
      <c r="E136" s="206" t="s">
        <v>3</v>
      </c>
      <c r="F136" s="207" t="s">
        <v>215</v>
      </c>
      <c r="H136" s="208">
        <v>321.757</v>
      </c>
      <c r="I136" s="209"/>
      <c r="L136" s="205"/>
      <c r="M136" s="210"/>
      <c r="N136" s="211"/>
      <c r="O136" s="211"/>
      <c r="P136" s="211"/>
      <c r="Q136" s="211"/>
      <c r="R136" s="211"/>
      <c r="S136" s="211"/>
      <c r="T136" s="212"/>
      <c r="AT136" s="206" t="s">
        <v>208</v>
      </c>
      <c r="AU136" s="206" t="s">
        <v>82</v>
      </c>
      <c r="AV136" s="14" t="s">
        <v>206</v>
      </c>
      <c r="AW136" s="14" t="s">
        <v>33</v>
      </c>
      <c r="AX136" s="14" t="s">
        <v>80</v>
      </c>
      <c r="AY136" s="206" t="s">
        <v>200</v>
      </c>
    </row>
    <row r="137" s="1" customFormat="1" ht="16.5" customHeight="1">
      <c r="B137" s="176"/>
      <c r="C137" s="177" t="s">
        <v>282</v>
      </c>
      <c r="D137" s="177" t="s">
        <v>202</v>
      </c>
      <c r="E137" s="178" t="s">
        <v>365</v>
      </c>
      <c r="F137" s="179" t="s">
        <v>366</v>
      </c>
      <c r="G137" s="180" t="s">
        <v>131</v>
      </c>
      <c r="H137" s="181">
        <v>173.49500000000001</v>
      </c>
      <c r="I137" s="182"/>
      <c r="J137" s="183">
        <f>ROUND(I137*H137,2)</f>
        <v>0</v>
      </c>
      <c r="K137" s="179" t="s">
        <v>205</v>
      </c>
      <c r="L137" s="37"/>
      <c r="M137" s="184" t="s">
        <v>3</v>
      </c>
      <c r="N137" s="185" t="s">
        <v>43</v>
      </c>
      <c r="O137" s="67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AR137" s="19" t="s">
        <v>206</v>
      </c>
      <c r="AT137" s="19" t="s">
        <v>202</v>
      </c>
      <c r="AU137" s="19" t="s">
        <v>82</v>
      </c>
      <c r="AY137" s="19" t="s">
        <v>200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80</v>
      </c>
      <c r="BK137" s="188">
        <f>ROUND(I137*H137,2)</f>
        <v>0</v>
      </c>
      <c r="BL137" s="19" t="s">
        <v>206</v>
      </c>
      <c r="BM137" s="19" t="s">
        <v>939</v>
      </c>
    </row>
    <row r="138" s="12" customFormat="1">
      <c r="B138" s="189"/>
      <c r="D138" s="190" t="s">
        <v>208</v>
      </c>
      <c r="E138" s="191" t="s">
        <v>3</v>
      </c>
      <c r="F138" s="192" t="s">
        <v>940</v>
      </c>
      <c r="H138" s="193">
        <v>173.49500000000001</v>
      </c>
      <c r="I138" s="194"/>
      <c r="L138" s="189"/>
      <c r="M138" s="195"/>
      <c r="N138" s="196"/>
      <c r="O138" s="196"/>
      <c r="P138" s="196"/>
      <c r="Q138" s="196"/>
      <c r="R138" s="196"/>
      <c r="S138" s="196"/>
      <c r="T138" s="197"/>
      <c r="AT138" s="191" t="s">
        <v>208</v>
      </c>
      <c r="AU138" s="191" t="s">
        <v>82</v>
      </c>
      <c r="AV138" s="12" t="s">
        <v>82</v>
      </c>
      <c r="AW138" s="12" t="s">
        <v>33</v>
      </c>
      <c r="AX138" s="12" t="s">
        <v>80</v>
      </c>
      <c r="AY138" s="191" t="s">
        <v>200</v>
      </c>
    </row>
    <row r="139" s="1" customFormat="1" ht="16.5" customHeight="1">
      <c r="B139" s="176"/>
      <c r="C139" s="177" t="s">
        <v>287</v>
      </c>
      <c r="D139" s="177" t="s">
        <v>202</v>
      </c>
      <c r="E139" s="178" t="s">
        <v>370</v>
      </c>
      <c r="F139" s="179" t="s">
        <v>371</v>
      </c>
      <c r="G139" s="180" t="s">
        <v>131</v>
      </c>
      <c r="H139" s="181">
        <v>25.233000000000001</v>
      </c>
      <c r="I139" s="182"/>
      <c r="J139" s="183">
        <f>ROUND(I139*H139,2)</f>
        <v>0</v>
      </c>
      <c r="K139" s="179" t="s">
        <v>205</v>
      </c>
      <c r="L139" s="37"/>
      <c r="M139" s="184" t="s">
        <v>3</v>
      </c>
      <c r="N139" s="185" t="s">
        <v>43</v>
      </c>
      <c r="O139" s="67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AR139" s="19" t="s">
        <v>206</v>
      </c>
      <c r="AT139" s="19" t="s">
        <v>202</v>
      </c>
      <c r="AU139" s="19" t="s">
        <v>82</v>
      </c>
      <c r="AY139" s="19" t="s">
        <v>200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9" t="s">
        <v>80</v>
      </c>
      <c r="BK139" s="188">
        <f>ROUND(I139*H139,2)</f>
        <v>0</v>
      </c>
      <c r="BL139" s="19" t="s">
        <v>206</v>
      </c>
      <c r="BM139" s="19" t="s">
        <v>941</v>
      </c>
    </row>
    <row r="140" s="12" customFormat="1">
      <c r="B140" s="189"/>
      <c r="D140" s="190" t="s">
        <v>208</v>
      </c>
      <c r="E140" s="191" t="s">
        <v>3</v>
      </c>
      <c r="F140" s="192" t="s">
        <v>942</v>
      </c>
      <c r="H140" s="193">
        <v>6.0519999999999996</v>
      </c>
      <c r="I140" s="194"/>
      <c r="L140" s="189"/>
      <c r="M140" s="195"/>
      <c r="N140" s="196"/>
      <c r="O140" s="196"/>
      <c r="P140" s="196"/>
      <c r="Q140" s="196"/>
      <c r="R140" s="196"/>
      <c r="S140" s="196"/>
      <c r="T140" s="197"/>
      <c r="AT140" s="191" t="s">
        <v>208</v>
      </c>
      <c r="AU140" s="191" t="s">
        <v>82</v>
      </c>
      <c r="AV140" s="12" t="s">
        <v>82</v>
      </c>
      <c r="AW140" s="12" t="s">
        <v>33</v>
      </c>
      <c r="AX140" s="12" t="s">
        <v>72</v>
      </c>
      <c r="AY140" s="191" t="s">
        <v>200</v>
      </c>
    </row>
    <row r="141" s="12" customFormat="1">
      <c r="B141" s="189"/>
      <c r="D141" s="190" t="s">
        <v>208</v>
      </c>
      <c r="E141" s="191" t="s">
        <v>3</v>
      </c>
      <c r="F141" s="192" t="s">
        <v>943</v>
      </c>
      <c r="H141" s="193">
        <v>19.181000000000001</v>
      </c>
      <c r="I141" s="194"/>
      <c r="L141" s="189"/>
      <c r="M141" s="195"/>
      <c r="N141" s="196"/>
      <c r="O141" s="196"/>
      <c r="P141" s="196"/>
      <c r="Q141" s="196"/>
      <c r="R141" s="196"/>
      <c r="S141" s="196"/>
      <c r="T141" s="197"/>
      <c r="AT141" s="191" t="s">
        <v>208</v>
      </c>
      <c r="AU141" s="191" t="s">
        <v>82</v>
      </c>
      <c r="AV141" s="12" t="s">
        <v>82</v>
      </c>
      <c r="AW141" s="12" t="s">
        <v>33</v>
      </c>
      <c r="AX141" s="12" t="s">
        <v>72</v>
      </c>
      <c r="AY141" s="191" t="s">
        <v>200</v>
      </c>
    </row>
    <row r="142" s="14" customFormat="1">
      <c r="B142" s="205"/>
      <c r="D142" s="190" t="s">
        <v>208</v>
      </c>
      <c r="E142" s="206" t="s">
        <v>156</v>
      </c>
      <c r="F142" s="207" t="s">
        <v>215</v>
      </c>
      <c r="H142" s="208">
        <v>25.233000000000001</v>
      </c>
      <c r="I142" s="209"/>
      <c r="L142" s="205"/>
      <c r="M142" s="210"/>
      <c r="N142" s="211"/>
      <c r="O142" s="211"/>
      <c r="P142" s="211"/>
      <c r="Q142" s="211"/>
      <c r="R142" s="211"/>
      <c r="S142" s="211"/>
      <c r="T142" s="212"/>
      <c r="AT142" s="206" t="s">
        <v>208</v>
      </c>
      <c r="AU142" s="206" t="s">
        <v>82</v>
      </c>
      <c r="AV142" s="14" t="s">
        <v>206</v>
      </c>
      <c r="AW142" s="14" t="s">
        <v>33</v>
      </c>
      <c r="AX142" s="14" t="s">
        <v>80</v>
      </c>
      <c r="AY142" s="206" t="s">
        <v>200</v>
      </c>
    </row>
    <row r="143" s="1" customFormat="1" ht="22.5" customHeight="1">
      <c r="B143" s="176"/>
      <c r="C143" s="177" t="s">
        <v>292</v>
      </c>
      <c r="D143" s="177" t="s">
        <v>202</v>
      </c>
      <c r="E143" s="178" t="s">
        <v>382</v>
      </c>
      <c r="F143" s="179" t="s">
        <v>383</v>
      </c>
      <c r="G143" s="180" t="s">
        <v>384</v>
      </c>
      <c r="H143" s="181">
        <v>40.326000000000001</v>
      </c>
      <c r="I143" s="182"/>
      <c r="J143" s="183">
        <f>ROUND(I143*H143,2)</f>
        <v>0</v>
      </c>
      <c r="K143" s="179" t="s">
        <v>205</v>
      </c>
      <c r="L143" s="37"/>
      <c r="M143" s="184" t="s">
        <v>3</v>
      </c>
      <c r="N143" s="185" t="s">
        <v>43</v>
      </c>
      <c r="O143" s="67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AR143" s="19" t="s">
        <v>206</v>
      </c>
      <c r="AT143" s="19" t="s">
        <v>202</v>
      </c>
      <c r="AU143" s="19" t="s">
        <v>82</v>
      </c>
      <c r="AY143" s="19" t="s">
        <v>200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9" t="s">
        <v>80</v>
      </c>
      <c r="BK143" s="188">
        <f>ROUND(I143*H143,2)</f>
        <v>0</v>
      </c>
      <c r="BL143" s="19" t="s">
        <v>206</v>
      </c>
      <c r="BM143" s="19" t="s">
        <v>944</v>
      </c>
    </row>
    <row r="144" s="12" customFormat="1">
      <c r="B144" s="189"/>
      <c r="D144" s="190" t="s">
        <v>208</v>
      </c>
      <c r="F144" s="192" t="s">
        <v>945</v>
      </c>
      <c r="H144" s="193">
        <v>40.326000000000001</v>
      </c>
      <c r="I144" s="194"/>
      <c r="L144" s="189"/>
      <c r="M144" s="195"/>
      <c r="N144" s="196"/>
      <c r="O144" s="196"/>
      <c r="P144" s="196"/>
      <c r="Q144" s="196"/>
      <c r="R144" s="196"/>
      <c r="S144" s="196"/>
      <c r="T144" s="197"/>
      <c r="AT144" s="191" t="s">
        <v>208</v>
      </c>
      <c r="AU144" s="191" t="s">
        <v>82</v>
      </c>
      <c r="AV144" s="12" t="s">
        <v>82</v>
      </c>
      <c r="AW144" s="12" t="s">
        <v>4</v>
      </c>
      <c r="AX144" s="12" t="s">
        <v>80</v>
      </c>
      <c r="AY144" s="191" t="s">
        <v>200</v>
      </c>
    </row>
    <row r="145" s="1" customFormat="1" ht="22.5" customHeight="1">
      <c r="B145" s="176"/>
      <c r="C145" s="177" t="s">
        <v>297</v>
      </c>
      <c r="D145" s="177" t="s">
        <v>202</v>
      </c>
      <c r="E145" s="178" t="s">
        <v>388</v>
      </c>
      <c r="F145" s="179" t="s">
        <v>389</v>
      </c>
      <c r="G145" s="180" t="s">
        <v>131</v>
      </c>
      <c r="H145" s="181">
        <v>148.262</v>
      </c>
      <c r="I145" s="182"/>
      <c r="J145" s="183">
        <f>ROUND(I145*H145,2)</f>
        <v>0</v>
      </c>
      <c r="K145" s="179" t="s">
        <v>205</v>
      </c>
      <c r="L145" s="37"/>
      <c r="M145" s="184" t="s">
        <v>3</v>
      </c>
      <c r="N145" s="185" t="s">
        <v>43</v>
      </c>
      <c r="O145" s="67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AR145" s="19" t="s">
        <v>206</v>
      </c>
      <c r="AT145" s="19" t="s">
        <v>202</v>
      </c>
      <c r="AU145" s="19" t="s">
        <v>82</v>
      </c>
      <c r="AY145" s="19" t="s">
        <v>200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80</v>
      </c>
      <c r="BK145" s="188">
        <f>ROUND(I145*H145,2)</f>
        <v>0</v>
      </c>
      <c r="BL145" s="19" t="s">
        <v>206</v>
      </c>
      <c r="BM145" s="19" t="s">
        <v>946</v>
      </c>
    </row>
    <row r="146" s="12" customFormat="1">
      <c r="B146" s="189"/>
      <c r="D146" s="190" t="s">
        <v>208</v>
      </c>
      <c r="E146" s="191" t="s">
        <v>3</v>
      </c>
      <c r="F146" s="192" t="s">
        <v>391</v>
      </c>
      <c r="H146" s="193">
        <v>148.262</v>
      </c>
      <c r="I146" s="194"/>
      <c r="L146" s="189"/>
      <c r="M146" s="195"/>
      <c r="N146" s="196"/>
      <c r="O146" s="196"/>
      <c r="P146" s="196"/>
      <c r="Q146" s="196"/>
      <c r="R146" s="196"/>
      <c r="S146" s="196"/>
      <c r="T146" s="197"/>
      <c r="AT146" s="191" t="s">
        <v>208</v>
      </c>
      <c r="AU146" s="191" t="s">
        <v>82</v>
      </c>
      <c r="AV146" s="12" t="s">
        <v>82</v>
      </c>
      <c r="AW146" s="12" t="s">
        <v>33</v>
      </c>
      <c r="AX146" s="12" t="s">
        <v>72</v>
      </c>
      <c r="AY146" s="191" t="s">
        <v>200</v>
      </c>
    </row>
    <row r="147" s="14" customFormat="1">
      <c r="B147" s="205"/>
      <c r="D147" s="190" t="s">
        <v>208</v>
      </c>
      <c r="E147" s="206" t="s">
        <v>159</v>
      </c>
      <c r="F147" s="207" t="s">
        <v>215</v>
      </c>
      <c r="H147" s="208">
        <v>148.262</v>
      </c>
      <c r="I147" s="209"/>
      <c r="L147" s="205"/>
      <c r="M147" s="210"/>
      <c r="N147" s="211"/>
      <c r="O147" s="211"/>
      <c r="P147" s="211"/>
      <c r="Q147" s="211"/>
      <c r="R147" s="211"/>
      <c r="S147" s="211"/>
      <c r="T147" s="212"/>
      <c r="AT147" s="206" t="s">
        <v>208</v>
      </c>
      <c r="AU147" s="206" t="s">
        <v>82</v>
      </c>
      <c r="AV147" s="14" t="s">
        <v>206</v>
      </c>
      <c r="AW147" s="14" t="s">
        <v>33</v>
      </c>
      <c r="AX147" s="14" t="s">
        <v>80</v>
      </c>
      <c r="AY147" s="206" t="s">
        <v>200</v>
      </c>
    </row>
    <row r="148" s="11" customFormat="1" ht="22.8" customHeight="1">
      <c r="B148" s="163"/>
      <c r="D148" s="164" t="s">
        <v>71</v>
      </c>
      <c r="E148" s="174" t="s">
        <v>82</v>
      </c>
      <c r="F148" s="174" t="s">
        <v>947</v>
      </c>
      <c r="I148" s="166"/>
      <c r="J148" s="175">
        <f>BK148</f>
        <v>0</v>
      </c>
      <c r="L148" s="163"/>
      <c r="M148" s="168"/>
      <c r="N148" s="169"/>
      <c r="O148" s="169"/>
      <c r="P148" s="170">
        <f>SUM(P149:P168)</f>
        <v>0</v>
      </c>
      <c r="Q148" s="169"/>
      <c r="R148" s="170">
        <f>SUM(R149:R168)</f>
        <v>2.91479416</v>
      </c>
      <c r="S148" s="169"/>
      <c r="T148" s="171">
        <f>SUM(T149:T168)</f>
        <v>0</v>
      </c>
      <c r="AR148" s="164" t="s">
        <v>80</v>
      </c>
      <c r="AT148" s="172" t="s">
        <v>71</v>
      </c>
      <c r="AU148" s="172" t="s">
        <v>80</v>
      </c>
      <c r="AY148" s="164" t="s">
        <v>200</v>
      </c>
      <c r="BK148" s="173">
        <f>SUM(BK149:BK168)</f>
        <v>0</v>
      </c>
    </row>
    <row r="149" s="1" customFormat="1" ht="16.5" customHeight="1">
      <c r="B149" s="176"/>
      <c r="C149" s="177" t="s">
        <v>317</v>
      </c>
      <c r="D149" s="177" t="s">
        <v>202</v>
      </c>
      <c r="E149" s="178" t="s">
        <v>948</v>
      </c>
      <c r="F149" s="179" t="s">
        <v>949</v>
      </c>
      <c r="G149" s="180" t="s">
        <v>131</v>
      </c>
      <c r="H149" s="181">
        <v>2.008</v>
      </c>
      <c r="I149" s="182"/>
      <c r="J149" s="183">
        <f>ROUND(I149*H149,2)</f>
        <v>0</v>
      </c>
      <c r="K149" s="179" t="s">
        <v>205</v>
      </c>
      <c r="L149" s="37"/>
      <c r="M149" s="184" t="s">
        <v>3</v>
      </c>
      <c r="N149" s="185" t="s">
        <v>43</v>
      </c>
      <c r="O149" s="67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AR149" s="19" t="s">
        <v>206</v>
      </c>
      <c r="AT149" s="19" t="s">
        <v>202</v>
      </c>
      <c r="AU149" s="19" t="s">
        <v>82</v>
      </c>
      <c r="AY149" s="19" t="s">
        <v>200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9" t="s">
        <v>80</v>
      </c>
      <c r="BK149" s="188">
        <f>ROUND(I149*H149,2)</f>
        <v>0</v>
      </c>
      <c r="BL149" s="19" t="s">
        <v>206</v>
      </c>
      <c r="BM149" s="19" t="s">
        <v>950</v>
      </c>
    </row>
    <row r="150" s="12" customFormat="1">
      <c r="B150" s="189"/>
      <c r="D150" s="190" t="s">
        <v>208</v>
      </c>
      <c r="E150" s="191" t="s">
        <v>3</v>
      </c>
      <c r="F150" s="192" t="s">
        <v>951</v>
      </c>
      <c r="H150" s="193">
        <v>2.5579999999999998</v>
      </c>
      <c r="I150" s="194"/>
      <c r="L150" s="189"/>
      <c r="M150" s="195"/>
      <c r="N150" s="196"/>
      <c r="O150" s="196"/>
      <c r="P150" s="196"/>
      <c r="Q150" s="196"/>
      <c r="R150" s="196"/>
      <c r="S150" s="196"/>
      <c r="T150" s="197"/>
      <c r="AT150" s="191" t="s">
        <v>208</v>
      </c>
      <c r="AU150" s="191" t="s">
        <v>82</v>
      </c>
      <c r="AV150" s="12" t="s">
        <v>82</v>
      </c>
      <c r="AW150" s="12" t="s">
        <v>33</v>
      </c>
      <c r="AX150" s="12" t="s">
        <v>72</v>
      </c>
      <c r="AY150" s="191" t="s">
        <v>200</v>
      </c>
    </row>
    <row r="151" s="12" customFormat="1">
      <c r="B151" s="189"/>
      <c r="D151" s="190" t="s">
        <v>208</v>
      </c>
      <c r="E151" s="191" t="s">
        <v>3</v>
      </c>
      <c r="F151" s="192" t="s">
        <v>952</v>
      </c>
      <c r="H151" s="193">
        <v>-0.55000000000000004</v>
      </c>
      <c r="I151" s="194"/>
      <c r="L151" s="189"/>
      <c r="M151" s="195"/>
      <c r="N151" s="196"/>
      <c r="O151" s="196"/>
      <c r="P151" s="196"/>
      <c r="Q151" s="196"/>
      <c r="R151" s="196"/>
      <c r="S151" s="196"/>
      <c r="T151" s="197"/>
      <c r="AT151" s="191" t="s">
        <v>208</v>
      </c>
      <c r="AU151" s="191" t="s">
        <v>82</v>
      </c>
      <c r="AV151" s="12" t="s">
        <v>82</v>
      </c>
      <c r="AW151" s="12" t="s">
        <v>33</v>
      </c>
      <c r="AX151" s="12" t="s">
        <v>72</v>
      </c>
      <c r="AY151" s="191" t="s">
        <v>200</v>
      </c>
    </row>
    <row r="152" s="14" customFormat="1">
      <c r="B152" s="205"/>
      <c r="D152" s="190" t="s">
        <v>208</v>
      </c>
      <c r="E152" s="206" t="s">
        <v>3</v>
      </c>
      <c r="F152" s="207" t="s">
        <v>215</v>
      </c>
      <c r="H152" s="208">
        <v>2.008</v>
      </c>
      <c r="I152" s="209"/>
      <c r="L152" s="205"/>
      <c r="M152" s="210"/>
      <c r="N152" s="211"/>
      <c r="O152" s="211"/>
      <c r="P152" s="211"/>
      <c r="Q152" s="211"/>
      <c r="R152" s="211"/>
      <c r="S152" s="211"/>
      <c r="T152" s="212"/>
      <c r="AT152" s="206" t="s">
        <v>208</v>
      </c>
      <c r="AU152" s="206" t="s">
        <v>82</v>
      </c>
      <c r="AV152" s="14" t="s">
        <v>206</v>
      </c>
      <c r="AW152" s="14" t="s">
        <v>33</v>
      </c>
      <c r="AX152" s="14" t="s">
        <v>80</v>
      </c>
      <c r="AY152" s="206" t="s">
        <v>200</v>
      </c>
    </row>
    <row r="153" s="1" customFormat="1" ht="16.5" customHeight="1">
      <c r="B153" s="176"/>
      <c r="C153" s="177" t="s">
        <v>8</v>
      </c>
      <c r="D153" s="177" t="s">
        <v>202</v>
      </c>
      <c r="E153" s="178" t="s">
        <v>953</v>
      </c>
      <c r="F153" s="179" t="s">
        <v>954</v>
      </c>
      <c r="G153" s="180" t="s">
        <v>131</v>
      </c>
      <c r="H153" s="181">
        <v>3.012</v>
      </c>
      <c r="I153" s="182"/>
      <c r="J153" s="183">
        <f>ROUND(I153*H153,2)</f>
        <v>0</v>
      </c>
      <c r="K153" s="179" t="s">
        <v>205</v>
      </c>
      <c r="L153" s="37"/>
      <c r="M153" s="184" t="s">
        <v>3</v>
      </c>
      <c r="N153" s="185" t="s">
        <v>43</v>
      </c>
      <c r="O153" s="67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AR153" s="19" t="s">
        <v>206</v>
      </c>
      <c r="AT153" s="19" t="s">
        <v>202</v>
      </c>
      <c r="AU153" s="19" t="s">
        <v>82</v>
      </c>
      <c r="AY153" s="19" t="s">
        <v>200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80</v>
      </c>
      <c r="BK153" s="188">
        <f>ROUND(I153*H153,2)</f>
        <v>0</v>
      </c>
      <c r="BL153" s="19" t="s">
        <v>206</v>
      </c>
      <c r="BM153" s="19" t="s">
        <v>955</v>
      </c>
    </row>
    <row r="154" s="12" customFormat="1">
      <c r="B154" s="189"/>
      <c r="D154" s="190" t="s">
        <v>208</v>
      </c>
      <c r="E154" s="191" t="s">
        <v>3</v>
      </c>
      <c r="F154" s="192" t="s">
        <v>956</v>
      </c>
      <c r="H154" s="193">
        <v>3.8370000000000002</v>
      </c>
      <c r="I154" s="194"/>
      <c r="L154" s="189"/>
      <c r="M154" s="195"/>
      <c r="N154" s="196"/>
      <c r="O154" s="196"/>
      <c r="P154" s="196"/>
      <c r="Q154" s="196"/>
      <c r="R154" s="196"/>
      <c r="S154" s="196"/>
      <c r="T154" s="197"/>
      <c r="AT154" s="191" t="s">
        <v>208</v>
      </c>
      <c r="AU154" s="191" t="s">
        <v>82</v>
      </c>
      <c r="AV154" s="12" t="s">
        <v>82</v>
      </c>
      <c r="AW154" s="12" t="s">
        <v>33</v>
      </c>
      <c r="AX154" s="12" t="s">
        <v>72</v>
      </c>
      <c r="AY154" s="191" t="s">
        <v>200</v>
      </c>
    </row>
    <row r="155" s="12" customFormat="1">
      <c r="B155" s="189"/>
      <c r="D155" s="190" t="s">
        <v>208</v>
      </c>
      <c r="E155" s="191" t="s">
        <v>3</v>
      </c>
      <c r="F155" s="192" t="s">
        <v>957</v>
      </c>
      <c r="H155" s="193">
        <v>-0.82499999999999996</v>
      </c>
      <c r="I155" s="194"/>
      <c r="L155" s="189"/>
      <c r="M155" s="195"/>
      <c r="N155" s="196"/>
      <c r="O155" s="196"/>
      <c r="P155" s="196"/>
      <c r="Q155" s="196"/>
      <c r="R155" s="196"/>
      <c r="S155" s="196"/>
      <c r="T155" s="197"/>
      <c r="AT155" s="191" t="s">
        <v>208</v>
      </c>
      <c r="AU155" s="191" t="s">
        <v>82</v>
      </c>
      <c r="AV155" s="12" t="s">
        <v>82</v>
      </c>
      <c r="AW155" s="12" t="s">
        <v>33</v>
      </c>
      <c r="AX155" s="12" t="s">
        <v>72</v>
      </c>
      <c r="AY155" s="191" t="s">
        <v>200</v>
      </c>
    </row>
    <row r="156" s="14" customFormat="1">
      <c r="B156" s="205"/>
      <c r="D156" s="190" t="s">
        <v>208</v>
      </c>
      <c r="E156" s="206" t="s">
        <v>3</v>
      </c>
      <c r="F156" s="207" t="s">
        <v>215</v>
      </c>
      <c r="H156" s="208">
        <v>3.012</v>
      </c>
      <c r="I156" s="209"/>
      <c r="L156" s="205"/>
      <c r="M156" s="210"/>
      <c r="N156" s="211"/>
      <c r="O156" s="211"/>
      <c r="P156" s="211"/>
      <c r="Q156" s="211"/>
      <c r="R156" s="211"/>
      <c r="S156" s="211"/>
      <c r="T156" s="212"/>
      <c r="AT156" s="206" t="s">
        <v>208</v>
      </c>
      <c r="AU156" s="206" t="s">
        <v>82</v>
      </c>
      <c r="AV156" s="14" t="s">
        <v>206</v>
      </c>
      <c r="AW156" s="14" t="s">
        <v>33</v>
      </c>
      <c r="AX156" s="14" t="s">
        <v>80</v>
      </c>
      <c r="AY156" s="206" t="s">
        <v>200</v>
      </c>
    </row>
    <row r="157" s="1" customFormat="1" ht="16.5" customHeight="1">
      <c r="B157" s="176"/>
      <c r="C157" s="177" t="s">
        <v>326</v>
      </c>
      <c r="D157" s="177" t="s">
        <v>202</v>
      </c>
      <c r="E157" s="178" t="s">
        <v>958</v>
      </c>
      <c r="F157" s="179" t="s">
        <v>959</v>
      </c>
      <c r="G157" s="180" t="s">
        <v>384</v>
      </c>
      <c r="H157" s="181">
        <v>0.309</v>
      </c>
      <c r="I157" s="182"/>
      <c r="J157" s="183">
        <f>ROUND(I157*H157,2)</f>
        <v>0</v>
      </c>
      <c r="K157" s="179" t="s">
        <v>205</v>
      </c>
      <c r="L157" s="37"/>
      <c r="M157" s="184" t="s">
        <v>3</v>
      </c>
      <c r="N157" s="185" t="s">
        <v>43</v>
      </c>
      <c r="O157" s="67"/>
      <c r="P157" s="186">
        <f>O157*H157</f>
        <v>0</v>
      </c>
      <c r="Q157" s="186">
        <v>1.06277</v>
      </c>
      <c r="R157" s="186">
        <f>Q157*H157</f>
        <v>0.32839593</v>
      </c>
      <c r="S157" s="186">
        <v>0</v>
      </c>
      <c r="T157" s="187">
        <f>S157*H157</f>
        <v>0</v>
      </c>
      <c r="AR157" s="19" t="s">
        <v>206</v>
      </c>
      <c r="AT157" s="19" t="s">
        <v>202</v>
      </c>
      <c r="AU157" s="19" t="s">
        <v>82</v>
      </c>
      <c r="AY157" s="19" t="s">
        <v>200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9" t="s">
        <v>80</v>
      </c>
      <c r="BK157" s="188">
        <f>ROUND(I157*H157,2)</f>
        <v>0</v>
      </c>
      <c r="BL157" s="19" t="s">
        <v>206</v>
      </c>
      <c r="BM157" s="19" t="s">
        <v>960</v>
      </c>
    </row>
    <row r="158" s="13" customFormat="1">
      <c r="B158" s="198"/>
      <c r="D158" s="190" t="s">
        <v>208</v>
      </c>
      <c r="E158" s="199" t="s">
        <v>3</v>
      </c>
      <c r="F158" s="200" t="s">
        <v>961</v>
      </c>
      <c r="H158" s="199" t="s">
        <v>3</v>
      </c>
      <c r="I158" s="201"/>
      <c r="L158" s="198"/>
      <c r="M158" s="202"/>
      <c r="N158" s="203"/>
      <c r="O158" s="203"/>
      <c r="P158" s="203"/>
      <c r="Q158" s="203"/>
      <c r="R158" s="203"/>
      <c r="S158" s="203"/>
      <c r="T158" s="204"/>
      <c r="AT158" s="199" t="s">
        <v>208</v>
      </c>
      <c r="AU158" s="199" t="s">
        <v>82</v>
      </c>
      <c r="AV158" s="13" t="s">
        <v>80</v>
      </c>
      <c r="AW158" s="13" t="s">
        <v>33</v>
      </c>
      <c r="AX158" s="13" t="s">
        <v>72</v>
      </c>
      <c r="AY158" s="199" t="s">
        <v>200</v>
      </c>
    </row>
    <row r="159" s="12" customFormat="1">
      <c r="B159" s="189"/>
      <c r="D159" s="190" t="s">
        <v>208</v>
      </c>
      <c r="E159" s="191" t="s">
        <v>3</v>
      </c>
      <c r="F159" s="192" t="s">
        <v>962</v>
      </c>
      <c r="H159" s="193">
        <v>0.40899999999999997</v>
      </c>
      <c r="I159" s="194"/>
      <c r="L159" s="189"/>
      <c r="M159" s="195"/>
      <c r="N159" s="196"/>
      <c r="O159" s="196"/>
      <c r="P159" s="196"/>
      <c r="Q159" s="196"/>
      <c r="R159" s="196"/>
      <c r="S159" s="196"/>
      <c r="T159" s="197"/>
      <c r="AT159" s="191" t="s">
        <v>208</v>
      </c>
      <c r="AU159" s="191" t="s">
        <v>82</v>
      </c>
      <c r="AV159" s="12" t="s">
        <v>82</v>
      </c>
      <c r="AW159" s="12" t="s">
        <v>33</v>
      </c>
      <c r="AX159" s="12" t="s">
        <v>72</v>
      </c>
      <c r="AY159" s="191" t="s">
        <v>200</v>
      </c>
    </row>
    <row r="160" s="12" customFormat="1">
      <c r="B160" s="189"/>
      <c r="D160" s="190" t="s">
        <v>208</v>
      </c>
      <c r="E160" s="191" t="s">
        <v>3</v>
      </c>
      <c r="F160" s="192" t="s">
        <v>963</v>
      </c>
      <c r="H160" s="193">
        <v>-0.10000000000000001</v>
      </c>
      <c r="I160" s="194"/>
      <c r="L160" s="189"/>
      <c r="M160" s="195"/>
      <c r="N160" s="196"/>
      <c r="O160" s="196"/>
      <c r="P160" s="196"/>
      <c r="Q160" s="196"/>
      <c r="R160" s="196"/>
      <c r="S160" s="196"/>
      <c r="T160" s="197"/>
      <c r="AT160" s="191" t="s">
        <v>208</v>
      </c>
      <c r="AU160" s="191" t="s">
        <v>82</v>
      </c>
      <c r="AV160" s="12" t="s">
        <v>82</v>
      </c>
      <c r="AW160" s="12" t="s">
        <v>33</v>
      </c>
      <c r="AX160" s="12" t="s">
        <v>72</v>
      </c>
      <c r="AY160" s="191" t="s">
        <v>200</v>
      </c>
    </row>
    <row r="161" s="14" customFormat="1">
      <c r="B161" s="205"/>
      <c r="D161" s="190" t="s">
        <v>208</v>
      </c>
      <c r="E161" s="206" t="s">
        <v>3</v>
      </c>
      <c r="F161" s="207" t="s">
        <v>215</v>
      </c>
      <c r="H161" s="208">
        <v>0.309</v>
      </c>
      <c r="I161" s="209"/>
      <c r="L161" s="205"/>
      <c r="M161" s="210"/>
      <c r="N161" s="211"/>
      <c r="O161" s="211"/>
      <c r="P161" s="211"/>
      <c r="Q161" s="211"/>
      <c r="R161" s="211"/>
      <c r="S161" s="211"/>
      <c r="T161" s="212"/>
      <c r="AT161" s="206" t="s">
        <v>208</v>
      </c>
      <c r="AU161" s="206" t="s">
        <v>82</v>
      </c>
      <c r="AV161" s="14" t="s">
        <v>206</v>
      </c>
      <c r="AW161" s="14" t="s">
        <v>33</v>
      </c>
      <c r="AX161" s="14" t="s">
        <v>80</v>
      </c>
      <c r="AY161" s="206" t="s">
        <v>200</v>
      </c>
    </row>
    <row r="162" s="1" customFormat="1" ht="16.5" customHeight="1">
      <c r="B162" s="176"/>
      <c r="C162" s="177" t="s">
        <v>331</v>
      </c>
      <c r="D162" s="177" t="s">
        <v>202</v>
      </c>
      <c r="E162" s="178" t="s">
        <v>964</v>
      </c>
      <c r="F162" s="179" t="s">
        <v>965</v>
      </c>
      <c r="G162" s="180" t="s">
        <v>131</v>
      </c>
      <c r="H162" s="181">
        <v>1.032</v>
      </c>
      <c r="I162" s="182"/>
      <c r="J162" s="183">
        <f>ROUND(I162*H162,2)</f>
        <v>0</v>
      </c>
      <c r="K162" s="179" t="s">
        <v>205</v>
      </c>
      <c r="L162" s="37"/>
      <c r="M162" s="184" t="s">
        <v>3</v>
      </c>
      <c r="N162" s="185" t="s">
        <v>43</v>
      </c>
      <c r="O162" s="67"/>
      <c r="P162" s="186">
        <f>O162*H162</f>
        <v>0</v>
      </c>
      <c r="Q162" s="186">
        <v>2.45329</v>
      </c>
      <c r="R162" s="186">
        <f>Q162*H162</f>
        <v>2.5317952799999999</v>
      </c>
      <c r="S162" s="186">
        <v>0</v>
      </c>
      <c r="T162" s="187">
        <f>S162*H162</f>
        <v>0</v>
      </c>
      <c r="AR162" s="19" t="s">
        <v>206</v>
      </c>
      <c r="AT162" s="19" t="s">
        <v>202</v>
      </c>
      <c r="AU162" s="19" t="s">
        <v>82</v>
      </c>
      <c r="AY162" s="19" t="s">
        <v>200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9" t="s">
        <v>80</v>
      </c>
      <c r="BK162" s="188">
        <f>ROUND(I162*H162,2)</f>
        <v>0</v>
      </c>
      <c r="BL162" s="19" t="s">
        <v>206</v>
      </c>
      <c r="BM162" s="19" t="s">
        <v>966</v>
      </c>
    </row>
    <row r="163" s="12" customFormat="1">
      <c r="B163" s="189"/>
      <c r="D163" s="190" t="s">
        <v>208</v>
      </c>
      <c r="E163" s="191" t="s">
        <v>3</v>
      </c>
      <c r="F163" s="192" t="s">
        <v>900</v>
      </c>
      <c r="H163" s="193">
        <v>1.032</v>
      </c>
      <c r="I163" s="194"/>
      <c r="L163" s="189"/>
      <c r="M163" s="195"/>
      <c r="N163" s="196"/>
      <c r="O163" s="196"/>
      <c r="P163" s="196"/>
      <c r="Q163" s="196"/>
      <c r="R163" s="196"/>
      <c r="S163" s="196"/>
      <c r="T163" s="197"/>
      <c r="AT163" s="191" t="s">
        <v>208</v>
      </c>
      <c r="AU163" s="191" t="s">
        <v>82</v>
      </c>
      <c r="AV163" s="12" t="s">
        <v>82</v>
      </c>
      <c r="AW163" s="12" t="s">
        <v>33</v>
      </c>
      <c r="AX163" s="12" t="s">
        <v>80</v>
      </c>
      <c r="AY163" s="191" t="s">
        <v>200</v>
      </c>
    </row>
    <row r="164" s="1" customFormat="1" ht="16.5" customHeight="1">
      <c r="B164" s="176"/>
      <c r="C164" s="177" t="s">
        <v>337</v>
      </c>
      <c r="D164" s="177" t="s">
        <v>202</v>
      </c>
      <c r="E164" s="178" t="s">
        <v>967</v>
      </c>
      <c r="F164" s="179" t="s">
        <v>968</v>
      </c>
      <c r="G164" s="180" t="s">
        <v>148</v>
      </c>
      <c r="H164" s="181">
        <v>4.9279999999999999</v>
      </c>
      <c r="I164" s="182"/>
      <c r="J164" s="183">
        <f>ROUND(I164*H164,2)</f>
        <v>0</v>
      </c>
      <c r="K164" s="179" t="s">
        <v>205</v>
      </c>
      <c r="L164" s="37"/>
      <c r="M164" s="184" t="s">
        <v>3</v>
      </c>
      <c r="N164" s="185" t="s">
        <v>43</v>
      </c>
      <c r="O164" s="67"/>
      <c r="P164" s="186">
        <f>O164*H164</f>
        <v>0</v>
      </c>
      <c r="Q164" s="186">
        <v>0.0026900000000000001</v>
      </c>
      <c r="R164" s="186">
        <f>Q164*H164</f>
        <v>0.01325632</v>
      </c>
      <c r="S164" s="186">
        <v>0</v>
      </c>
      <c r="T164" s="187">
        <f>S164*H164</f>
        <v>0</v>
      </c>
      <c r="AR164" s="19" t="s">
        <v>206</v>
      </c>
      <c r="AT164" s="19" t="s">
        <v>202</v>
      </c>
      <c r="AU164" s="19" t="s">
        <v>82</v>
      </c>
      <c r="AY164" s="19" t="s">
        <v>200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9" t="s">
        <v>80</v>
      </c>
      <c r="BK164" s="188">
        <f>ROUND(I164*H164,2)</f>
        <v>0</v>
      </c>
      <c r="BL164" s="19" t="s">
        <v>206</v>
      </c>
      <c r="BM164" s="19" t="s">
        <v>969</v>
      </c>
    </row>
    <row r="165" s="12" customFormat="1">
      <c r="B165" s="189"/>
      <c r="D165" s="190" t="s">
        <v>208</v>
      </c>
      <c r="E165" s="191" t="s">
        <v>3</v>
      </c>
      <c r="F165" s="192" t="s">
        <v>970</v>
      </c>
      <c r="H165" s="193">
        <v>4.9279999999999999</v>
      </c>
      <c r="I165" s="194"/>
      <c r="L165" s="189"/>
      <c r="M165" s="195"/>
      <c r="N165" s="196"/>
      <c r="O165" s="196"/>
      <c r="P165" s="196"/>
      <c r="Q165" s="196"/>
      <c r="R165" s="196"/>
      <c r="S165" s="196"/>
      <c r="T165" s="197"/>
      <c r="AT165" s="191" t="s">
        <v>208</v>
      </c>
      <c r="AU165" s="191" t="s">
        <v>82</v>
      </c>
      <c r="AV165" s="12" t="s">
        <v>82</v>
      </c>
      <c r="AW165" s="12" t="s">
        <v>33</v>
      </c>
      <c r="AX165" s="12" t="s">
        <v>80</v>
      </c>
      <c r="AY165" s="191" t="s">
        <v>200</v>
      </c>
    </row>
    <row r="166" s="1" customFormat="1" ht="16.5" customHeight="1">
      <c r="B166" s="176"/>
      <c r="C166" s="177" t="s">
        <v>346</v>
      </c>
      <c r="D166" s="177" t="s">
        <v>202</v>
      </c>
      <c r="E166" s="178" t="s">
        <v>971</v>
      </c>
      <c r="F166" s="179" t="s">
        <v>972</v>
      </c>
      <c r="G166" s="180" t="s">
        <v>148</v>
      </c>
      <c r="H166" s="181">
        <v>4.9279999999999999</v>
      </c>
      <c r="I166" s="182"/>
      <c r="J166" s="183">
        <f>ROUND(I166*H166,2)</f>
        <v>0</v>
      </c>
      <c r="K166" s="179" t="s">
        <v>205</v>
      </c>
      <c r="L166" s="37"/>
      <c r="M166" s="184" t="s">
        <v>3</v>
      </c>
      <c r="N166" s="185" t="s">
        <v>43</v>
      </c>
      <c r="O166" s="67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AR166" s="19" t="s">
        <v>206</v>
      </c>
      <c r="AT166" s="19" t="s">
        <v>202</v>
      </c>
      <c r="AU166" s="19" t="s">
        <v>82</v>
      </c>
      <c r="AY166" s="19" t="s">
        <v>200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80</v>
      </c>
      <c r="BK166" s="188">
        <f>ROUND(I166*H166,2)</f>
        <v>0</v>
      </c>
      <c r="BL166" s="19" t="s">
        <v>206</v>
      </c>
      <c r="BM166" s="19" t="s">
        <v>973</v>
      </c>
    </row>
    <row r="167" s="1" customFormat="1" ht="16.5" customHeight="1">
      <c r="B167" s="176"/>
      <c r="C167" s="177" t="s">
        <v>350</v>
      </c>
      <c r="D167" s="177" t="s">
        <v>202</v>
      </c>
      <c r="E167" s="178" t="s">
        <v>974</v>
      </c>
      <c r="F167" s="179" t="s">
        <v>975</v>
      </c>
      <c r="G167" s="180" t="s">
        <v>384</v>
      </c>
      <c r="H167" s="181">
        <v>0.039</v>
      </c>
      <c r="I167" s="182"/>
      <c r="J167" s="183">
        <f>ROUND(I167*H167,2)</f>
        <v>0</v>
      </c>
      <c r="K167" s="179" t="s">
        <v>205</v>
      </c>
      <c r="L167" s="37"/>
      <c r="M167" s="184" t="s">
        <v>3</v>
      </c>
      <c r="N167" s="185" t="s">
        <v>43</v>
      </c>
      <c r="O167" s="67"/>
      <c r="P167" s="186">
        <f>O167*H167</f>
        <v>0</v>
      </c>
      <c r="Q167" s="186">
        <v>1.0601700000000001</v>
      </c>
      <c r="R167" s="186">
        <f>Q167*H167</f>
        <v>0.041346630000000002</v>
      </c>
      <c r="S167" s="186">
        <v>0</v>
      </c>
      <c r="T167" s="187">
        <f>S167*H167</f>
        <v>0</v>
      </c>
      <c r="AR167" s="19" t="s">
        <v>206</v>
      </c>
      <c r="AT167" s="19" t="s">
        <v>202</v>
      </c>
      <c r="AU167" s="19" t="s">
        <v>82</v>
      </c>
      <c r="AY167" s="19" t="s">
        <v>200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9" t="s">
        <v>80</v>
      </c>
      <c r="BK167" s="188">
        <f>ROUND(I167*H167,2)</f>
        <v>0</v>
      </c>
      <c r="BL167" s="19" t="s">
        <v>206</v>
      </c>
      <c r="BM167" s="19" t="s">
        <v>976</v>
      </c>
    </row>
    <row r="168" s="12" customFormat="1">
      <c r="B168" s="189"/>
      <c r="D168" s="190" t="s">
        <v>208</v>
      </c>
      <c r="E168" s="191" t="s">
        <v>3</v>
      </c>
      <c r="F168" s="192" t="s">
        <v>977</v>
      </c>
      <c r="H168" s="193">
        <v>0.039</v>
      </c>
      <c r="I168" s="194"/>
      <c r="L168" s="189"/>
      <c r="M168" s="195"/>
      <c r="N168" s="196"/>
      <c r="O168" s="196"/>
      <c r="P168" s="196"/>
      <c r="Q168" s="196"/>
      <c r="R168" s="196"/>
      <c r="S168" s="196"/>
      <c r="T168" s="197"/>
      <c r="AT168" s="191" t="s">
        <v>208</v>
      </c>
      <c r="AU168" s="191" t="s">
        <v>82</v>
      </c>
      <c r="AV168" s="12" t="s">
        <v>82</v>
      </c>
      <c r="AW168" s="12" t="s">
        <v>33</v>
      </c>
      <c r="AX168" s="12" t="s">
        <v>80</v>
      </c>
      <c r="AY168" s="191" t="s">
        <v>200</v>
      </c>
    </row>
    <row r="169" s="11" customFormat="1" ht="22.8" customHeight="1">
      <c r="B169" s="163"/>
      <c r="D169" s="164" t="s">
        <v>71</v>
      </c>
      <c r="E169" s="174" t="s">
        <v>216</v>
      </c>
      <c r="F169" s="174" t="s">
        <v>436</v>
      </c>
      <c r="I169" s="166"/>
      <c r="J169" s="175">
        <f>BK169</f>
        <v>0</v>
      </c>
      <c r="L169" s="163"/>
      <c r="M169" s="168"/>
      <c r="N169" s="169"/>
      <c r="O169" s="169"/>
      <c r="P169" s="170">
        <f>SUM(P170:P171)</f>
        <v>0</v>
      </c>
      <c r="Q169" s="169"/>
      <c r="R169" s="170">
        <f>SUM(R170:R171)</f>
        <v>4.9437383599999993</v>
      </c>
      <c r="S169" s="169"/>
      <c r="T169" s="171">
        <f>SUM(T170:T171)</f>
        <v>0</v>
      </c>
      <c r="AR169" s="164" t="s">
        <v>80</v>
      </c>
      <c r="AT169" s="172" t="s">
        <v>71</v>
      </c>
      <c r="AU169" s="172" t="s">
        <v>80</v>
      </c>
      <c r="AY169" s="164" t="s">
        <v>200</v>
      </c>
      <c r="BK169" s="173">
        <f>SUM(BK170:BK171)</f>
        <v>0</v>
      </c>
    </row>
    <row r="170" s="1" customFormat="1" ht="22.5" customHeight="1">
      <c r="B170" s="176"/>
      <c r="C170" s="177" t="s">
        <v>354</v>
      </c>
      <c r="D170" s="177" t="s">
        <v>202</v>
      </c>
      <c r="E170" s="178" t="s">
        <v>978</v>
      </c>
      <c r="F170" s="179" t="s">
        <v>979</v>
      </c>
      <c r="G170" s="180" t="s">
        <v>131</v>
      </c>
      <c r="H170" s="181">
        <v>2.6059999999999999</v>
      </c>
      <c r="I170" s="182"/>
      <c r="J170" s="183">
        <f>ROUND(I170*H170,2)</f>
        <v>0</v>
      </c>
      <c r="K170" s="179" t="s">
        <v>205</v>
      </c>
      <c r="L170" s="37"/>
      <c r="M170" s="184" t="s">
        <v>3</v>
      </c>
      <c r="N170" s="185" t="s">
        <v>43</v>
      </c>
      <c r="O170" s="67"/>
      <c r="P170" s="186">
        <f>O170*H170</f>
        <v>0</v>
      </c>
      <c r="Q170" s="186">
        <v>1.89706</v>
      </c>
      <c r="R170" s="186">
        <f>Q170*H170</f>
        <v>4.9437383599999993</v>
      </c>
      <c r="S170" s="186">
        <v>0</v>
      </c>
      <c r="T170" s="187">
        <f>S170*H170</f>
        <v>0</v>
      </c>
      <c r="AR170" s="19" t="s">
        <v>206</v>
      </c>
      <c r="AT170" s="19" t="s">
        <v>202</v>
      </c>
      <c r="AU170" s="19" t="s">
        <v>82</v>
      </c>
      <c r="AY170" s="19" t="s">
        <v>200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9" t="s">
        <v>80</v>
      </c>
      <c r="BK170" s="188">
        <f>ROUND(I170*H170,2)</f>
        <v>0</v>
      </c>
      <c r="BL170" s="19" t="s">
        <v>206</v>
      </c>
      <c r="BM170" s="19" t="s">
        <v>980</v>
      </c>
    </row>
    <row r="171" s="12" customFormat="1">
      <c r="B171" s="189"/>
      <c r="D171" s="190" t="s">
        <v>208</v>
      </c>
      <c r="E171" s="191" t="s">
        <v>3</v>
      </c>
      <c r="F171" s="192" t="s">
        <v>981</v>
      </c>
      <c r="H171" s="193">
        <v>2.6059999999999999</v>
      </c>
      <c r="I171" s="194"/>
      <c r="L171" s="189"/>
      <c r="M171" s="195"/>
      <c r="N171" s="196"/>
      <c r="O171" s="196"/>
      <c r="P171" s="196"/>
      <c r="Q171" s="196"/>
      <c r="R171" s="196"/>
      <c r="S171" s="196"/>
      <c r="T171" s="197"/>
      <c r="AT171" s="191" t="s">
        <v>208</v>
      </c>
      <c r="AU171" s="191" t="s">
        <v>82</v>
      </c>
      <c r="AV171" s="12" t="s">
        <v>82</v>
      </c>
      <c r="AW171" s="12" t="s">
        <v>33</v>
      </c>
      <c r="AX171" s="12" t="s">
        <v>80</v>
      </c>
      <c r="AY171" s="191" t="s">
        <v>200</v>
      </c>
    </row>
    <row r="172" s="11" customFormat="1" ht="22.8" customHeight="1">
      <c r="B172" s="163"/>
      <c r="D172" s="164" t="s">
        <v>71</v>
      </c>
      <c r="E172" s="174" t="s">
        <v>206</v>
      </c>
      <c r="F172" s="174" t="s">
        <v>445</v>
      </c>
      <c r="I172" s="166"/>
      <c r="J172" s="175">
        <f>BK172</f>
        <v>0</v>
      </c>
      <c r="L172" s="163"/>
      <c r="M172" s="168"/>
      <c r="N172" s="169"/>
      <c r="O172" s="169"/>
      <c r="P172" s="170">
        <f>SUM(P173:P176)</f>
        <v>0</v>
      </c>
      <c r="Q172" s="169"/>
      <c r="R172" s="170">
        <f>SUM(R173:R176)</f>
        <v>0</v>
      </c>
      <c r="S172" s="169"/>
      <c r="T172" s="171">
        <f>SUM(T173:T176)</f>
        <v>0</v>
      </c>
      <c r="AR172" s="164" t="s">
        <v>80</v>
      </c>
      <c r="AT172" s="172" t="s">
        <v>71</v>
      </c>
      <c r="AU172" s="172" t="s">
        <v>80</v>
      </c>
      <c r="AY172" s="164" t="s">
        <v>200</v>
      </c>
      <c r="BK172" s="173">
        <f>SUM(BK173:BK176)</f>
        <v>0</v>
      </c>
    </row>
    <row r="173" s="1" customFormat="1" ht="22.5" customHeight="1">
      <c r="B173" s="176"/>
      <c r="C173" s="177" t="s">
        <v>360</v>
      </c>
      <c r="D173" s="177" t="s">
        <v>202</v>
      </c>
      <c r="E173" s="178" t="s">
        <v>982</v>
      </c>
      <c r="F173" s="179" t="s">
        <v>983</v>
      </c>
      <c r="G173" s="180" t="s">
        <v>131</v>
      </c>
      <c r="H173" s="181">
        <v>12.968999999999999</v>
      </c>
      <c r="I173" s="182"/>
      <c r="J173" s="183">
        <f>ROUND(I173*H173,2)</f>
        <v>0</v>
      </c>
      <c r="K173" s="179" t="s">
        <v>205</v>
      </c>
      <c r="L173" s="37"/>
      <c r="M173" s="184" t="s">
        <v>3</v>
      </c>
      <c r="N173" s="185" t="s">
        <v>43</v>
      </c>
      <c r="O173" s="67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AR173" s="19" t="s">
        <v>206</v>
      </c>
      <c r="AT173" s="19" t="s">
        <v>202</v>
      </c>
      <c r="AU173" s="19" t="s">
        <v>82</v>
      </c>
      <c r="AY173" s="19" t="s">
        <v>200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9" t="s">
        <v>80</v>
      </c>
      <c r="BK173" s="188">
        <f>ROUND(I173*H173,2)</f>
        <v>0</v>
      </c>
      <c r="BL173" s="19" t="s">
        <v>206</v>
      </c>
      <c r="BM173" s="19" t="s">
        <v>984</v>
      </c>
    </row>
    <row r="174" s="12" customFormat="1">
      <c r="B174" s="189"/>
      <c r="D174" s="190" t="s">
        <v>208</v>
      </c>
      <c r="E174" s="191" t="s">
        <v>3</v>
      </c>
      <c r="F174" s="192" t="s">
        <v>985</v>
      </c>
      <c r="H174" s="193">
        <v>0.90500000000000003</v>
      </c>
      <c r="I174" s="194"/>
      <c r="L174" s="189"/>
      <c r="M174" s="195"/>
      <c r="N174" s="196"/>
      <c r="O174" s="196"/>
      <c r="P174" s="196"/>
      <c r="Q174" s="196"/>
      <c r="R174" s="196"/>
      <c r="S174" s="196"/>
      <c r="T174" s="197"/>
      <c r="AT174" s="191" t="s">
        <v>208</v>
      </c>
      <c r="AU174" s="191" t="s">
        <v>82</v>
      </c>
      <c r="AV174" s="12" t="s">
        <v>82</v>
      </c>
      <c r="AW174" s="12" t="s">
        <v>33</v>
      </c>
      <c r="AX174" s="12" t="s">
        <v>72</v>
      </c>
      <c r="AY174" s="191" t="s">
        <v>200</v>
      </c>
    </row>
    <row r="175" s="12" customFormat="1">
      <c r="B175" s="189"/>
      <c r="D175" s="190" t="s">
        <v>208</v>
      </c>
      <c r="E175" s="191" t="s">
        <v>3</v>
      </c>
      <c r="F175" s="192" t="s">
        <v>986</v>
      </c>
      <c r="H175" s="193">
        <v>12.064</v>
      </c>
      <c r="I175" s="194"/>
      <c r="L175" s="189"/>
      <c r="M175" s="195"/>
      <c r="N175" s="196"/>
      <c r="O175" s="196"/>
      <c r="P175" s="196"/>
      <c r="Q175" s="196"/>
      <c r="R175" s="196"/>
      <c r="S175" s="196"/>
      <c r="T175" s="197"/>
      <c r="AT175" s="191" t="s">
        <v>208</v>
      </c>
      <c r="AU175" s="191" t="s">
        <v>82</v>
      </c>
      <c r="AV175" s="12" t="s">
        <v>82</v>
      </c>
      <c r="AW175" s="12" t="s">
        <v>33</v>
      </c>
      <c r="AX175" s="12" t="s">
        <v>72</v>
      </c>
      <c r="AY175" s="191" t="s">
        <v>200</v>
      </c>
    </row>
    <row r="176" s="14" customFormat="1">
      <c r="B176" s="205"/>
      <c r="D176" s="190" t="s">
        <v>208</v>
      </c>
      <c r="E176" s="206" t="s">
        <v>3</v>
      </c>
      <c r="F176" s="207" t="s">
        <v>215</v>
      </c>
      <c r="H176" s="208">
        <v>12.968999999999999</v>
      </c>
      <c r="I176" s="209"/>
      <c r="L176" s="205"/>
      <c r="M176" s="210"/>
      <c r="N176" s="211"/>
      <c r="O176" s="211"/>
      <c r="P176" s="211"/>
      <c r="Q176" s="211"/>
      <c r="R176" s="211"/>
      <c r="S176" s="211"/>
      <c r="T176" s="212"/>
      <c r="AT176" s="206" t="s">
        <v>208</v>
      </c>
      <c r="AU176" s="206" t="s">
        <v>82</v>
      </c>
      <c r="AV176" s="14" t="s">
        <v>206</v>
      </c>
      <c r="AW176" s="14" t="s">
        <v>33</v>
      </c>
      <c r="AX176" s="14" t="s">
        <v>80</v>
      </c>
      <c r="AY176" s="206" t="s">
        <v>200</v>
      </c>
    </row>
    <row r="177" s="11" customFormat="1" ht="22.8" customHeight="1">
      <c r="B177" s="163"/>
      <c r="D177" s="164" t="s">
        <v>71</v>
      </c>
      <c r="E177" s="174" t="s">
        <v>227</v>
      </c>
      <c r="F177" s="174" t="s">
        <v>488</v>
      </c>
      <c r="I177" s="166"/>
      <c r="J177" s="175">
        <f>BK177</f>
        <v>0</v>
      </c>
      <c r="L177" s="163"/>
      <c r="M177" s="168"/>
      <c r="N177" s="169"/>
      <c r="O177" s="169"/>
      <c r="P177" s="170">
        <f>SUM(P178:P195)</f>
        <v>0</v>
      </c>
      <c r="Q177" s="169"/>
      <c r="R177" s="170">
        <f>SUM(R178:R195)</f>
        <v>11.007514000000001</v>
      </c>
      <c r="S177" s="169"/>
      <c r="T177" s="171">
        <f>SUM(T178:T195)</f>
        <v>0</v>
      </c>
      <c r="AR177" s="164" t="s">
        <v>80</v>
      </c>
      <c r="AT177" s="172" t="s">
        <v>71</v>
      </c>
      <c r="AU177" s="172" t="s">
        <v>80</v>
      </c>
      <c r="AY177" s="164" t="s">
        <v>200</v>
      </c>
      <c r="BK177" s="173">
        <f>SUM(BK178:BK195)</f>
        <v>0</v>
      </c>
    </row>
    <row r="178" s="1" customFormat="1" ht="16.5" customHeight="1">
      <c r="B178" s="176"/>
      <c r="C178" s="177" t="s">
        <v>364</v>
      </c>
      <c r="D178" s="177" t="s">
        <v>202</v>
      </c>
      <c r="E178" s="178" t="s">
        <v>987</v>
      </c>
      <c r="F178" s="179" t="s">
        <v>988</v>
      </c>
      <c r="G178" s="180" t="s">
        <v>148</v>
      </c>
      <c r="H178" s="181">
        <v>35</v>
      </c>
      <c r="I178" s="182"/>
      <c r="J178" s="183">
        <f>ROUND(I178*H178,2)</f>
        <v>0</v>
      </c>
      <c r="K178" s="179" t="s">
        <v>205</v>
      </c>
      <c r="L178" s="37"/>
      <c r="M178" s="184" t="s">
        <v>3</v>
      </c>
      <c r="N178" s="185" t="s">
        <v>43</v>
      </c>
      <c r="O178" s="67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AR178" s="19" t="s">
        <v>206</v>
      </c>
      <c r="AT178" s="19" t="s">
        <v>202</v>
      </c>
      <c r="AU178" s="19" t="s">
        <v>82</v>
      </c>
      <c r="AY178" s="19" t="s">
        <v>200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80</v>
      </c>
      <c r="BK178" s="188">
        <f>ROUND(I178*H178,2)</f>
        <v>0</v>
      </c>
      <c r="BL178" s="19" t="s">
        <v>206</v>
      </c>
      <c r="BM178" s="19" t="s">
        <v>989</v>
      </c>
    </row>
    <row r="179" s="1" customFormat="1" ht="16.5" customHeight="1">
      <c r="B179" s="176"/>
      <c r="C179" s="177" t="s">
        <v>369</v>
      </c>
      <c r="D179" s="177" t="s">
        <v>202</v>
      </c>
      <c r="E179" s="178" t="s">
        <v>990</v>
      </c>
      <c r="F179" s="179" t="s">
        <v>991</v>
      </c>
      <c r="G179" s="180" t="s">
        <v>148</v>
      </c>
      <c r="H179" s="181">
        <v>35</v>
      </c>
      <c r="I179" s="182"/>
      <c r="J179" s="183">
        <f>ROUND(I179*H179,2)</f>
        <v>0</v>
      </c>
      <c r="K179" s="179" t="s">
        <v>205</v>
      </c>
      <c r="L179" s="37"/>
      <c r="M179" s="184" t="s">
        <v>3</v>
      </c>
      <c r="N179" s="185" t="s">
        <v>43</v>
      </c>
      <c r="O179" s="67"/>
      <c r="P179" s="186">
        <f>O179*H179</f>
        <v>0</v>
      </c>
      <c r="Q179" s="186">
        <v>0</v>
      </c>
      <c r="R179" s="186">
        <f>Q179*H179</f>
        <v>0</v>
      </c>
      <c r="S179" s="186">
        <v>0</v>
      </c>
      <c r="T179" s="187">
        <f>S179*H179</f>
        <v>0</v>
      </c>
      <c r="AR179" s="19" t="s">
        <v>206</v>
      </c>
      <c r="AT179" s="19" t="s">
        <v>202</v>
      </c>
      <c r="AU179" s="19" t="s">
        <v>82</v>
      </c>
      <c r="AY179" s="19" t="s">
        <v>200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9" t="s">
        <v>80</v>
      </c>
      <c r="BK179" s="188">
        <f>ROUND(I179*H179,2)</f>
        <v>0</v>
      </c>
      <c r="BL179" s="19" t="s">
        <v>206</v>
      </c>
      <c r="BM179" s="19" t="s">
        <v>992</v>
      </c>
    </row>
    <row r="180" s="12" customFormat="1">
      <c r="B180" s="189"/>
      <c r="D180" s="190" t="s">
        <v>208</v>
      </c>
      <c r="E180" s="191" t="s">
        <v>3</v>
      </c>
      <c r="F180" s="192" t="s">
        <v>993</v>
      </c>
      <c r="H180" s="193">
        <v>35</v>
      </c>
      <c r="I180" s="194"/>
      <c r="L180" s="189"/>
      <c r="M180" s="195"/>
      <c r="N180" s="196"/>
      <c r="O180" s="196"/>
      <c r="P180" s="196"/>
      <c r="Q180" s="196"/>
      <c r="R180" s="196"/>
      <c r="S180" s="196"/>
      <c r="T180" s="197"/>
      <c r="AT180" s="191" t="s">
        <v>208</v>
      </c>
      <c r="AU180" s="191" t="s">
        <v>82</v>
      </c>
      <c r="AV180" s="12" t="s">
        <v>82</v>
      </c>
      <c r="AW180" s="12" t="s">
        <v>33</v>
      </c>
      <c r="AX180" s="12" t="s">
        <v>80</v>
      </c>
      <c r="AY180" s="191" t="s">
        <v>200</v>
      </c>
    </row>
    <row r="181" s="1" customFormat="1" ht="16.5" customHeight="1">
      <c r="B181" s="176"/>
      <c r="C181" s="177" t="s">
        <v>381</v>
      </c>
      <c r="D181" s="177" t="s">
        <v>202</v>
      </c>
      <c r="E181" s="178" t="s">
        <v>994</v>
      </c>
      <c r="F181" s="179" t="s">
        <v>995</v>
      </c>
      <c r="G181" s="180" t="s">
        <v>148</v>
      </c>
      <c r="H181" s="181">
        <v>32.399999999999999</v>
      </c>
      <c r="I181" s="182"/>
      <c r="J181" s="183">
        <f>ROUND(I181*H181,2)</f>
        <v>0</v>
      </c>
      <c r="K181" s="179" t="s">
        <v>3</v>
      </c>
      <c r="L181" s="37"/>
      <c r="M181" s="184" t="s">
        <v>3</v>
      </c>
      <c r="N181" s="185" t="s">
        <v>43</v>
      </c>
      <c r="O181" s="67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AR181" s="19" t="s">
        <v>206</v>
      </c>
      <c r="AT181" s="19" t="s">
        <v>202</v>
      </c>
      <c r="AU181" s="19" t="s">
        <v>82</v>
      </c>
      <c r="AY181" s="19" t="s">
        <v>200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80</v>
      </c>
      <c r="BK181" s="188">
        <f>ROUND(I181*H181,2)</f>
        <v>0</v>
      </c>
      <c r="BL181" s="19" t="s">
        <v>206</v>
      </c>
      <c r="BM181" s="19" t="s">
        <v>996</v>
      </c>
    </row>
    <row r="182" s="12" customFormat="1">
      <c r="B182" s="189"/>
      <c r="D182" s="190" t="s">
        <v>208</v>
      </c>
      <c r="E182" s="191" t="s">
        <v>3</v>
      </c>
      <c r="F182" s="192" t="s">
        <v>997</v>
      </c>
      <c r="H182" s="193">
        <v>32.399999999999999</v>
      </c>
      <c r="I182" s="194"/>
      <c r="L182" s="189"/>
      <c r="M182" s="195"/>
      <c r="N182" s="196"/>
      <c r="O182" s="196"/>
      <c r="P182" s="196"/>
      <c r="Q182" s="196"/>
      <c r="R182" s="196"/>
      <c r="S182" s="196"/>
      <c r="T182" s="197"/>
      <c r="AT182" s="191" t="s">
        <v>208</v>
      </c>
      <c r="AU182" s="191" t="s">
        <v>82</v>
      </c>
      <c r="AV182" s="12" t="s">
        <v>82</v>
      </c>
      <c r="AW182" s="12" t="s">
        <v>33</v>
      </c>
      <c r="AX182" s="12" t="s">
        <v>80</v>
      </c>
      <c r="AY182" s="191" t="s">
        <v>200</v>
      </c>
    </row>
    <row r="183" s="1" customFormat="1" ht="16.5" customHeight="1">
      <c r="B183" s="176"/>
      <c r="C183" s="177" t="s">
        <v>387</v>
      </c>
      <c r="D183" s="177" t="s">
        <v>202</v>
      </c>
      <c r="E183" s="178" t="s">
        <v>998</v>
      </c>
      <c r="F183" s="179" t="s">
        <v>999</v>
      </c>
      <c r="G183" s="180" t="s">
        <v>148</v>
      </c>
      <c r="H183" s="181">
        <v>250</v>
      </c>
      <c r="I183" s="182"/>
      <c r="J183" s="183">
        <f>ROUND(I183*H183,2)</f>
        <v>0</v>
      </c>
      <c r="K183" s="179" t="s">
        <v>205</v>
      </c>
      <c r="L183" s="37"/>
      <c r="M183" s="184" t="s">
        <v>3</v>
      </c>
      <c r="N183" s="185" t="s">
        <v>43</v>
      </c>
      <c r="O183" s="67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AR183" s="19" t="s">
        <v>206</v>
      </c>
      <c r="AT183" s="19" t="s">
        <v>202</v>
      </c>
      <c r="AU183" s="19" t="s">
        <v>82</v>
      </c>
      <c r="AY183" s="19" t="s">
        <v>200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9" t="s">
        <v>80</v>
      </c>
      <c r="BK183" s="188">
        <f>ROUND(I183*H183,2)</f>
        <v>0</v>
      </c>
      <c r="BL183" s="19" t="s">
        <v>206</v>
      </c>
      <c r="BM183" s="19" t="s">
        <v>1000</v>
      </c>
    </row>
    <row r="184" s="13" customFormat="1">
      <c r="B184" s="198"/>
      <c r="D184" s="190" t="s">
        <v>208</v>
      </c>
      <c r="E184" s="199" t="s">
        <v>3</v>
      </c>
      <c r="F184" s="200" t="s">
        <v>1001</v>
      </c>
      <c r="H184" s="199" t="s">
        <v>3</v>
      </c>
      <c r="I184" s="201"/>
      <c r="L184" s="198"/>
      <c r="M184" s="202"/>
      <c r="N184" s="203"/>
      <c r="O184" s="203"/>
      <c r="P184" s="203"/>
      <c r="Q184" s="203"/>
      <c r="R184" s="203"/>
      <c r="S184" s="203"/>
      <c r="T184" s="204"/>
      <c r="AT184" s="199" t="s">
        <v>208</v>
      </c>
      <c r="AU184" s="199" t="s">
        <v>82</v>
      </c>
      <c r="AV184" s="13" t="s">
        <v>80</v>
      </c>
      <c r="AW184" s="13" t="s">
        <v>33</v>
      </c>
      <c r="AX184" s="13" t="s">
        <v>72</v>
      </c>
      <c r="AY184" s="199" t="s">
        <v>200</v>
      </c>
    </row>
    <row r="185" s="12" customFormat="1">
      <c r="B185" s="189"/>
      <c r="D185" s="190" t="s">
        <v>208</v>
      </c>
      <c r="E185" s="191" t="s">
        <v>3</v>
      </c>
      <c r="F185" s="192" t="s">
        <v>1002</v>
      </c>
      <c r="H185" s="193">
        <v>250</v>
      </c>
      <c r="I185" s="194"/>
      <c r="L185" s="189"/>
      <c r="M185" s="195"/>
      <c r="N185" s="196"/>
      <c r="O185" s="196"/>
      <c r="P185" s="196"/>
      <c r="Q185" s="196"/>
      <c r="R185" s="196"/>
      <c r="S185" s="196"/>
      <c r="T185" s="197"/>
      <c r="AT185" s="191" t="s">
        <v>208</v>
      </c>
      <c r="AU185" s="191" t="s">
        <v>82</v>
      </c>
      <c r="AV185" s="12" t="s">
        <v>82</v>
      </c>
      <c r="AW185" s="12" t="s">
        <v>33</v>
      </c>
      <c r="AX185" s="12" t="s">
        <v>80</v>
      </c>
      <c r="AY185" s="191" t="s">
        <v>200</v>
      </c>
    </row>
    <row r="186" s="1" customFormat="1" ht="16.5" customHeight="1">
      <c r="B186" s="176"/>
      <c r="C186" s="177" t="s">
        <v>392</v>
      </c>
      <c r="D186" s="177" t="s">
        <v>202</v>
      </c>
      <c r="E186" s="178" t="s">
        <v>1003</v>
      </c>
      <c r="F186" s="179" t="s">
        <v>1004</v>
      </c>
      <c r="G186" s="180" t="s">
        <v>148</v>
      </c>
      <c r="H186" s="181">
        <v>32.399999999999999</v>
      </c>
      <c r="I186" s="182"/>
      <c r="J186" s="183">
        <f>ROUND(I186*H186,2)</f>
        <v>0</v>
      </c>
      <c r="K186" s="179" t="s">
        <v>205</v>
      </c>
      <c r="L186" s="37"/>
      <c r="M186" s="184" t="s">
        <v>3</v>
      </c>
      <c r="N186" s="185" t="s">
        <v>43</v>
      </c>
      <c r="O186" s="67"/>
      <c r="P186" s="186">
        <f>O186*H186</f>
        <v>0</v>
      </c>
      <c r="Q186" s="186">
        <v>0.0056100000000000004</v>
      </c>
      <c r="R186" s="186">
        <f>Q186*H186</f>
        <v>0.18176400000000001</v>
      </c>
      <c r="S186" s="186">
        <v>0</v>
      </c>
      <c r="T186" s="187">
        <f>S186*H186</f>
        <v>0</v>
      </c>
      <c r="AR186" s="19" t="s">
        <v>206</v>
      </c>
      <c r="AT186" s="19" t="s">
        <v>202</v>
      </c>
      <c r="AU186" s="19" t="s">
        <v>82</v>
      </c>
      <c r="AY186" s="19" t="s">
        <v>200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9" t="s">
        <v>80</v>
      </c>
      <c r="BK186" s="188">
        <f>ROUND(I186*H186,2)</f>
        <v>0</v>
      </c>
      <c r="BL186" s="19" t="s">
        <v>206</v>
      </c>
      <c r="BM186" s="19" t="s">
        <v>1005</v>
      </c>
    </row>
    <row r="187" s="1" customFormat="1" ht="22.5" customHeight="1">
      <c r="B187" s="176"/>
      <c r="C187" s="177" t="s">
        <v>406</v>
      </c>
      <c r="D187" s="177" t="s">
        <v>202</v>
      </c>
      <c r="E187" s="178" t="s">
        <v>517</v>
      </c>
      <c r="F187" s="179" t="s">
        <v>518</v>
      </c>
      <c r="G187" s="180" t="s">
        <v>148</v>
      </c>
      <c r="H187" s="181">
        <v>32.399999999999999</v>
      </c>
      <c r="I187" s="182"/>
      <c r="J187" s="183">
        <f>ROUND(I187*H187,2)</f>
        <v>0</v>
      </c>
      <c r="K187" s="179" t="s">
        <v>205</v>
      </c>
      <c r="L187" s="37"/>
      <c r="M187" s="184" t="s">
        <v>3</v>
      </c>
      <c r="N187" s="185" t="s">
        <v>43</v>
      </c>
      <c r="O187" s="67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AR187" s="19" t="s">
        <v>206</v>
      </c>
      <c r="AT187" s="19" t="s">
        <v>202</v>
      </c>
      <c r="AU187" s="19" t="s">
        <v>82</v>
      </c>
      <c r="AY187" s="19" t="s">
        <v>200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9" t="s">
        <v>80</v>
      </c>
      <c r="BK187" s="188">
        <f>ROUND(I187*H187,2)</f>
        <v>0</v>
      </c>
      <c r="BL187" s="19" t="s">
        <v>206</v>
      </c>
      <c r="BM187" s="19" t="s">
        <v>1006</v>
      </c>
    </row>
    <row r="188" s="1" customFormat="1" ht="22.5" customHeight="1">
      <c r="B188" s="176"/>
      <c r="C188" s="177" t="s">
        <v>412</v>
      </c>
      <c r="D188" s="177" t="s">
        <v>202</v>
      </c>
      <c r="E188" s="178" t="s">
        <v>522</v>
      </c>
      <c r="F188" s="179" t="s">
        <v>523</v>
      </c>
      <c r="G188" s="180" t="s">
        <v>148</v>
      </c>
      <c r="H188" s="181">
        <v>32.399999999999999</v>
      </c>
      <c r="I188" s="182"/>
      <c r="J188" s="183">
        <f>ROUND(I188*H188,2)</f>
        <v>0</v>
      </c>
      <c r="K188" s="179" t="s">
        <v>205</v>
      </c>
      <c r="L188" s="37"/>
      <c r="M188" s="184" t="s">
        <v>3</v>
      </c>
      <c r="N188" s="185" t="s">
        <v>43</v>
      </c>
      <c r="O188" s="67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AR188" s="19" t="s">
        <v>206</v>
      </c>
      <c r="AT188" s="19" t="s">
        <v>202</v>
      </c>
      <c r="AU188" s="19" t="s">
        <v>82</v>
      </c>
      <c r="AY188" s="19" t="s">
        <v>200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9" t="s">
        <v>80</v>
      </c>
      <c r="BK188" s="188">
        <f>ROUND(I188*H188,2)</f>
        <v>0</v>
      </c>
      <c r="BL188" s="19" t="s">
        <v>206</v>
      </c>
      <c r="BM188" s="19" t="s">
        <v>1007</v>
      </c>
    </row>
    <row r="189" s="1" customFormat="1" ht="33.75" customHeight="1">
      <c r="B189" s="176"/>
      <c r="C189" s="177" t="s">
        <v>416</v>
      </c>
      <c r="D189" s="177" t="s">
        <v>202</v>
      </c>
      <c r="E189" s="178" t="s">
        <v>1008</v>
      </c>
      <c r="F189" s="179" t="s">
        <v>1009</v>
      </c>
      <c r="G189" s="180" t="s">
        <v>148</v>
      </c>
      <c r="H189" s="181">
        <v>35</v>
      </c>
      <c r="I189" s="182"/>
      <c r="J189" s="183">
        <f>ROUND(I189*H189,2)</f>
        <v>0</v>
      </c>
      <c r="K189" s="179" t="s">
        <v>205</v>
      </c>
      <c r="L189" s="37"/>
      <c r="M189" s="184" t="s">
        <v>3</v>
      </c>
      <c r="N189" s="185" t="s">
        <v>43</v>
      </c>
      <c r="O189" s="67"/>
      <c r="P189" s="186">
        <f>O189*H189</f>
        <v>0</v>
      </c>
      <c r="Q189" s="186">
        <v>0.10362</v>
      </c>
      <c r="R189" s="186">
        <f>Q189*H189</f>
        <v>3.6267</v>
      </c>
      <c r="S189" s="186">
        <v>0</v>
      </c>
      <c r="T189" s="187">
        <f>S189*H189</f>
        <v>0</v>
      </c>
      <c r="AR189" s="19" t="s">
        <v>206</v>
      </c>
      <c r="AT189" s="19" t="s">
        <v>202</v>
      </c>
      <c r="AU189" s="19" t="s">
        <v>82</v>
      </c>
      <c r="AY189" s="19" t="s">
        <v>200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9" t="s">
        <v>80</v>
      </c>
      <c r="BK189" s="188">
        <f>ROUND(I189*H189,2)</f>
        <v>0</v>
      </c>
      <c r="BL189" s="19" t="s">
        <v>206</v>
      </c>
      <c r="BM189" s="19" t="s">
        <v>1010</v>
      </c>
    </row>
    <row r="190" s="1" customFormat="1" ht="16.5" customHeight="1">
      <c r="B190" s="176"/>
      <c r="C190" s="213" t="s">
        <v>422</v>
      </c>
      <c r="D190" s="213" t="s">
        <v>407</v>
      </c>
      <c r="E190" s="214" t="s">
        <v>1011</v>
      </c>
      <c r="F190" s="215" t="s">
        <v>1012</v>
      </c>
      <c r="G190" s="216" t="s">
        <v>148</v>
      </c>
      <c r="H190" s="217">
        <v>36.049999999999997</v>
      </c>
      <c r="I190" s="218"/>
      <c r="J190" s="219">
        <f>ROUND(I190*H190,2)</f>
        <v>0</v>
      </c>
      <c r="K190" s="215" t="s">
        <v>205</v>
      </c>
      <c r="L190" s="220"/>
      <c r="M190" s="221" t="s">
        <v>3</v>
      </c>
      <c r="N190" s="222" t="s">
        <v>43</v>
      </c>
      <c r="O190" s="67"/>
      <c r="P190" s="186">
        <f>O190*H190</f>
        <v>0</v>
      </c>
      <c r="Q190" s="186">
        <v>0.191</v>
      </c>
      <c r="R190" s="186">
        <f>Q190*H190</f>
        <v>6.8855499999999994</v>
      </c>
      <c r="S190" s="186">
        <v>0</v>
      </c>
      <c r="T190" s="187">
        <f>S190*H190</f>
        <v>0</v>
      </c>
      <c r="AR190" s="19" t="s">
        <v>145</v>
      </c>
      <c r="AT190" s="19" t="s">
        <v>407</v>
      </c>
      <c r="AU190" s="19" t="s">
        <v>82</v>
      </c>
      <c r="AY190" s="19" t="s">
        <v>200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9" t="s">
        <v>80</v>
      </c>
      <c r="BK190" s="188">
        <f>ROUND(I190*H190,2)</f>
        <v>0</v>
      </c>
      <c r="BL190" s="19" t="s">
        <v>206</v>
      </c>
      <c r="BM190" s="19" t="s">
        <v>1013</v>
      </c>
    </row>
    <row r="191" s="12" customFormat="1">
      <c r="B191" s="189"/>
      <c r="D191" s="190" t="s">
        <v>208</v>
      </c>
      <c r="F191" s="192" t="s">
        <v>1014</v>
      </c>
      <c r="H191" s="193">
        <v>36.049999999999997</v>
      </c>
      <c r="I191" s="194"/>
      <c r="L191" s="189"/>
      <c r="M191" s="195"/>
      <c r="N191" s="196"/>
      <c r="O191" s="196"/>
      <c r="P191" s="196"/>
      <c r="Q191" s="196"/>
      <c r="R191" s="196"/>
      <c r="S191" s="196"/>
      <c r="T191" s="197"/>
      <c r="AT191" s="191" t="s">
        <v>208</v>
      </c>
      <c r="AU191" s="191" t="s">
        <v>82</v>
      </c>
      <c r="AV191" s="12" t="s">
        <v>82</v>
      </c>
      <c r="AW191" s="12" t="s">
        <v>4</v>
      </c>
      <c r="AX191" s="12" t="s">
        <v>80</v>
      </c>
      <c r="AY191" s="191" t="s">
        <v>200</v>
      </c>
    </row>
    <row r="192" s="1" customFormat="1" ht="33.75" customHeight="1">
      <c r="B192" s="176"/>
      <c r="C192" s="177" t="s">
        <v>428</v>
      </c>
      <c r="D192" s="177" t="s">
        <v>202</v>
      </c>
      <c r="E192" s="178" t="s">
        <v>1015</v>
      </c>
      <c r="F192" s="179" t="s">
        <v>1016</v>
      </c>
      <c r="G192" s="180" t="s">
        <v>148</v>
      </c>
      <c r="H192" s="181">
        <v>1.5</v>
      </c>
      <c r="I192" s="182"/>
      <c r="J192" s="183">
        <f>ROUND(I192*H192,2)</f>
        <v>0</v>
      </c>
      <c r="K192" s="179" t="s">
        <v>205</v>
      </c>
      <c r="L192" s="37"/>
      <c r="M192" s="184" t="s">
        <v>3</v>
      </c>
      <c r="N192" s="185" t="s">
        <v>43</v>
      </c>
      <c r="O192" s="67"/>
      <c r="P192" s="186">
        <f>O192*H192</f>
        <v>0</v>
      </c>
      <c r="Q192" s="186">
        <v>0.10100000000000001</v>
      </c>
      <c r="R192" s="186">
        <f>Q192*H192</f>
        <v>0.15150000000000002</v>
      </c>
      <c r="S192" s="186">
        <v>0</v>
      </c>
      <c r="T192" s="187">
        <f>S192*H192</f>
        <v>0</v>
      </c>
      <c r="AR192" s="19" t="s">
        <v>206</v>
      </c>
      <c r="AT192" s="19" t="s">
        <v>202</v>
      </c>
      <c r="AU192" s="19" t="s">
        <v>82</v>
      </c>
      <c r="AY192" s="19" t="s">
        <v>200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9" t="s">
        <v>80</v>
      </c>
      <c r="BK192" s="188">
        <f>ROUND(I192*H192,2)</f>
        <v>0</v>
      </c>
      <c r="BL192" s="19" t="s">
        <v>206</v>
      </c>
      <c r="BM192" s="19" t="s">
        <v>1017</v>
      </c>
    </row>
    <row r="193" s="12" customFormat="1">
      <c r="B193" s="189"/>
      <c r="D193" s="190" t="s">
        <v>208</v>
      </c>
      <c r="E193" s="191" t="s">
        <v>3</v>
      </c>
      <c r="F193" s="192" t="s">
        <v>1018</v>
      </c>
      <c r="H193" s="193">
        <v>1.5</v>
      </c>
      <c r="I193" s="194"/>
      <c r="L193" s="189"/>
      <c r="M193" s="195"/>
      <c r="N193" s="196"/>
      <c r="O193" s="196"/>
      <c r="P193" s="196"/>
      <c r="Q193" s="196"/>
      <c r="R193" s="196"/>
      <c r="S193" s="196"/>
      <c r="T193" s="197"/>
      <c r="AT193" s="191" t="s">
        <v>208</v>
      </c>
      <c r="AU193" s="191" t="s">
        <v>82</v>
      </c>
      <c r="AV193" s="12" t="s">
        <v>82</v>
      </c>
      <c r="AW193" s="12" t="s">
        <v>33</v>
      </c>
      <c r="AX193" s="12" t="s">
        <v>72</v>
      </c>
      <c r="AY193" s="191" t="s">
        <v>200</v>
      </c>
    </row>
    <row r="194" s="14" customFormat="1">
      <c r="B194" s="205"/>
      <c r="D194" s="190" t="s">
        <v>208</v>
      </c>
      <c r="E194" s="206" t="s">
        <v>3</v>
      </c>
      <c r="F194" s="207" t="s">
        <v>215</v>
      </c>
      <c r="H194" s="208">
        <v>1.5</v>
      </c>
      <c r="I194" s="209"/>
      <c r="L194" s="205"/>
      <c r="M194" s="210"/>
      <c r="N194" s="211"/>
      <c r="O194" s="211"/>
      <c r="P194" s="211"/>
      <c r="Q194" s="211"/>
      <c r="R194" s="211"/>
      <c r="S194" s="211"/>
      <c r="T194" s="212"/>
      <c r="AT194" s="206" t="s">
        <v>208</v>
      </c>
      <c r="AU194" s="206" t="s">
        <v>82</v>
      </c>
      <c r="AV194" s="14" t="s">
        <v>206</v>
      </c>
      <c r="AW194" s="14" t="s">
        <v>33</v>
      </c>
      <c r="AX194" s="14" t="s">
        <v>80</v>
      </c>
      <c r="AY194" s="206" t="s">
        <v>200</v>
      </c>
    </row>
    <row r="195" s="1" customFormat="1" ht="16.5" customHeight="1">
      <c r="B195" s="176"/>
      <c r="C195" s="213" t="s">
        <v>432</v>
      </c>
      <c r="D195" s="213" t="s">
        <v>407</v>
      </c>
      <c r="E195" s="214" t="s">
        <v>1019</v>
      </c>
      <c r="F195" s="215" t="s">
        <v>1020</v>
      </c>
      <c r="G195" s="216" t="s">
        <v>148</v>
      </c>
      <c r="H195" s="217">
        <v>1.5</v>
      </c>
      <c r="I195" s="218"/>
      <c r="J195" s="219">
        <f>ROUND(I195*H195,2)</f>
        <v>0</v>
      </c>
      <c r="K195" s="215" t="s">
        <v>205</v>
      </c>
      <c r="L195" s="220"/>
      <c r="M195" s="221" t="s">
        <v>3</v>
      </c>
      <c r="N195" s="222" t="s">
        <v>43</v>
      </c>
      <c r="O195" s="67"/>
      <c r="P195" s="186">
        <f>O195*H195</f>
        <v>0</v>
      </c>
      <c r="Q195" s="186">
        <v>0.108</v>
      </c>
      <c r="R195" s="186">
        <f>Q195*H195</f>
        <v>0.16200000000000001</v>
      </c>
      <c r="S195" s="186">
        <v>0</v>
      </c>
      <c r="T195" s="187">
        <f>S195*H195</f>
        <v>0</v>
      </c>
      <c r="AR195" s="19" t="s">
        <v>145</v>
      </c>
      <c r="AT195" s="19" t="s">
        <v>407</v>
      </c>
      <c r="AU195" s="19" t="s">
        <v>82</v>
      </c>
      <c r="AY195" s="19" t="s">
        <v>200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9" t="s">
        <v>80</v>
      </c>
      <c r="BK195" s="188">
        <f>ROUND(I195*H195,2)</f>
        <v>0</v>
      </c>
      <c r="BL195" s="19" t="s">
        <v>206</v>
      </c>
      <c r="BM195" s="19" t="s">
        <v>1021</v>
      </c>
    </row>
    <row r="196" s="11" customFormat="1" ht="22.8" customHeight="1">
      <c r="B196" s="163"/>
      <c r="D196" s="164" t="s">
        <v>71</v>
      </c>
      <c r="E196" s="174" t="s">
        <v>231</v>
      </c>
      <c r="F196" s="174" t="s">
        <v>1022</v>
      </c>
      <c r="I196" s="166"/>
      <c r="J196" s="175">
        <f>BK196</f>
        <v>0</v>
      </c>
      <c r="L196" s="163"/>
      <c r="M196" s="168"/>
      <c r="N196" s="169"/>
      <c r="O196" s="169"/>
      <c r="P196" s="170">
        <f>SUM(P197:P198)</f>
        <v>0</v>
      </c>
      <c r="Q196" s="169"/>
      <c r="R196" s="170">
        <f>SUM(R197:R198)</f>
        <v>0.033596100000000004</v>
      </c>
      <c r="S196" s="169"/>
      <c r="T196" s="171">
        <f>SUM(T197:T198)</f>
        <v>0</v>
      </c>
      <c r="AR196" s="164" t="s">
        <v>80</v>
      </c>
      <c r="AT196" s="172" t="s">
        <v>71</v>
      </c>
      <c r="AU196" s="172" t="s">
        <v>80</v>
      </c>
      <c r="AY196" s="164" t="s">
        <v>200</v>
      </c>
      <c r="BK196" s="173">
        <f>SUM(BK197:BK198)</f>
        <v>0</v>
      </c>
    </row>
    <row r="197" s="1" customFormat="1" ht="16.5" customHeight="1">
      <c r="B197" s="176"/>
      <c r="C197" s="177" t="s">
        <v>437</v>
      </c>
      <c r="D197" s="177" t="s">
        <v>202</v>
      </c>
      <c r="E197" s="178" t="s">
        <v>1023</v>
      </c>
      <c r="F197" s="179" t="s">
        <v>1024</v>
      </c>
      <c r="G197" s="180" t="s">
        <v>148</v>
      </c>
      <c r="H197" s="181">
        <v>12.443</v>
      </c>
      <c r="I197" s="182"/>
      <c r="J197" s="183">
        <f>ROUND(I197*H197,2)</f>
        <v>0</v>
      </c>
      <c r="K197" s="179" t="s">
        <v>205</v>
      </c>
      <c r="L197" s="37"/>
      <c r="M197" s="184" t="s">
        <v>3</v>
      </c>
      <c r="N197" s="185" t="s">
        <v>43</v>
      </c>
      <c r="O197" s="67"/>
      <c r="P197" s="186">
        <f>O197*H197</f>
        <v>0</v>
      </c>
      <c r="Q197" s="186">
        <v>0.0027000000000000001</v>
      </c>
      <c r="R197" s="186">
        <f>Q197*H197</f>
        <v>0.033596100000000004</v>
      </c>
      <c r="S197" s="186">
        <v>0</v>
      </c>
      <c r="T197" s="187">
        <f>S197*H197</f>
        <v>0</v>
      </c>
      <c r="AR197" s="19" t="s">
        <v>206</v>
      </c>
      <c r="AT197" s="19" t="s">
        <v>202</v>
      </c>
      <c r="AU197" s="19" t="s">
        <v>82</v>
      </c>
      <c r="AY197" s="19" t="s">
        <v>200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9" t="s">
        <v>80</v>
      </c>
      <c r="BK197" s="188">
        <f>ROUND(I197*H197,2)</f>
        <v>0</v>
      </c>
      <c r="BL197" s="19" t="s">
        <v>206</v>
      </c>
      <c r="BM197" s="19" t="s">
        <v>1025</v>
      </c>
    </row>
    <row r="198" s="12" customFormat="1">
      <c r="B198" s="189"/>
      <c r="D198" s="190" t="s">
        <v>208</v>
      </c>
      <c r="E198" s="191" t="s">
        <v>3</v>
      </c>
      <c r="F198" s="192" t="s">
        <v>1026</v>
      </c>
      <c r="H198" s="193">
        <v>12.443</v>
      </c>
      <c r="I198" s="194"/>
      <c r="L198" s="189"/>
      <c r="M198" s="195"/>
      <c r="N198" s="196"/>
      <c r="O198" s="196"/>
      <c r="P198" s="196"/>
      <c r="Q198" s="196"/>
      <c r="R198" s="196"/>
      <c r="S198" s="196"/>
      <c r="T198" s="197"/>
      <c r="AT198" s="191" t="s">
        <v>208</v>
      </c>
      <c r="AU198" s="191" t="s">
        <v>82</v>
      </c>
      <c r="AV198" s="12" t="s">
        <v>82</v>
      </c>
      <c r="AW198" s="12" t="s">
        <v>33</v>
      </c>
      <c r="AX198" s="12" t="s">
        <v>80</v>
      </c>
      <c r="AY198" s="191" t="s">
        <v>200</v>
      </c>
    </row>
    <row r="199" s="11" customFormat="1" ht="22.8" customHeight="1">
      <c r="B199" s="163"/>
      <c r="D199" s="164" t="s">
        <v>71</v>
      </c>
      <c r="E199" s="174" t="s">
        <v>145</v>
      </c>
      <c r="F199" s="174" t="s">
        <v>545</v>
      </c>
      <c r="I199" s="166"/>
      <c r="J199" s="175">
        <f>BK199</f>
        <v>0</v>
      </c>
      <c r="L199" s="163"/>
      <c r="M199" s="168"/>
      <c r="N199" s="169"/>
      <c r="O199" s="169"/>
      <c r="P199" s="170">
        <f>SUM(P200:P211)</f>
        <v>0</v>
      </c>
      <c r="Q199" s="169"/>
      <c r="R199" s="170">
        <f>SUM(R200:R211)</f>
        <v>0.056950000000000001</v>
      </c>
      <c r="S199" s="169"/>
      <c r="T199" s="171">
        <f>SUM(T200:T211)</f>
        <v>0</v>
      </c>
      <c r="AR199" s="164" t="s">
        <v>80</v>
      </c>
      <c r="AT199" s="172" t="s">
        <v>71</v>
      </c>
      <c r="AU199" s="172" t="s">
        <v>80</v>
      </c>
      <c r="AY199" s="164" t="s">
        <v>200</v>
      </c>
      <c r="BK199" s="173">
        <f>SUM(BK200:BK211)</f>
        <v>0</v>
      </c>
    </row>
    <row r="200" s="1" customFormat="1" ht="22.5" customHeight="1">
      <c r="B200" s="176"/>
      <c r="C200" s="177" t="s">
        <v>441</v>
      </c>
      <c r="D200" s="177" t="s">
        <v>202</v>
      </c>
      <c r="E200" s="178" t="s">
        <v>1027</v>
      </c>
      <c r="F200" s="179" t="s">
        <v>1028</v>
      </c>
      <c r="G200" s="180" t="s">
        <v>116</v>
      </c>
      <c r="H200" s="181">
        <v>21</v>
      </c>
      <c r="I200" s="182"/>
      <c r="J200" s="183">
        <f>ROUND(I200*H200,2)</f>
        <v>0</v>
      </c>
      <c r="K200" s="179" t="s">
        <v>205</v>
      </c>
      <c r="L200" s="37"/>
      <c r="M200" s="184" t="s">
        <v>3</v>
      </c>
      <c r="N200" s="185" t="s">
        <v>43</v>
      </c>
      <c r="O200" s="67"/>
      <c r="P200" s="186">
        <f>O200*H200</f>
        <v>0</v>
      </c>
      <c r="Q200" s="186">
        <v>1.0000000000000001E-05</v>
      </c>
      <c r="R200" s="186">
        <f>Q200*H200</f>
        <v>0.00021000000000000001</v>
      </c>
      <c r="S200" s="186">
        <v>0</v>
      </c>
      <c r="T200" s="187">
        <f>S200*H200</f>
        <v>0</v>
      </c>
      <c r="AR200" s="19" t="s">
        <v>206</v>
      </c>
      <c r="AT200" s="19" t="s">
        <v>202</v>
      </c>
      <c r="AU200" s="19" t="s">
        <v>82</v>
      </c>
      <c r="AY200" s="19" t="s">
        <v>200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9" t="s">
        <v>80</v>
      </c>
      <c r="BK200" s="188">
        <f>ROUND(I200*H200,2)</f>
        <v>0</v>
      </c>
      <c r="BL200" s="19" t="s">
        <v>206</v>
      </c>
      <c r="BM200" s="19" t="s">
        <v>1029</v>
      </c>
    </row>
    <row r="201" s="12" customFormat="1">
      <c r="B201" s="189"/>
      <c r="D201" s="190" t="s">
        <v>208</v>
      </c>
      <c r="E201" s="191" t="s">
        <v>3</v>
      </c>
      <c r="F201" s="192" t="s">
        <v>1030</v>
      </c>
      <c r="H201" s="193">
        <v>7</v>
      </c>
      <c r="I201" s="194"/>
      <c r="L201" s="189"/>
      <c r="M201" s="195"/>
      <c r="N201" s="196"/>
      <c r="O201" s="196"/>
      <c r="P201" s="196"/>
      <c r="Q201" s="196"/>
      <c r="R201" s="196"/>
      <c r="S201" s="196"/>
      <c r="T201" s="197"/>
      <c r="AT201" s="191" t="s">
        <v>208</v>
      </c>
      <c r="AU201" s="191" t="s">
        <v>82</v>
      </c>
      <c r="AV201" s="12" t="s">
        <v>82</v>
      </c>
      <c r="AW201" s="12" t="s">
        <v>33</v>
      </c>
      <c r="AX201" s="12" t="s">
        <v>72</v>
      </c>
      <c r="AY201" s="191" t="s">
        <v>200</v>
      </c>
    </row>
    <row r="202" s="12" customFormat="1">
      <c r="B202" s="189"/>
      <c r="D202" s="190" t="s">
        <v>208</v>
      </c>
      <c r="E202" s="191" t="s">
        <v>3</v>
      </c>
      <c r="F202" s="192" t="s">
        <v>1031</v>
      </c>
      <c r="H202" s="193">
        <v>14</v>
      </c>
      <c r="I202" s="194"/>
      <c r="L202" s="189"/>
      <c r="M202" s="195"/>
      <c r="N202" s="196"/>
      <c r="O202" s="196"/>
      <c r="P202" s="196"/>
      <c r="Q202" s="196"/>
      <c r="R202" s="196"/>
      <c r="S202" s="196"/>
      <c r="T202" s="197"/>
      <c r="AT202" s="191" t="s">
        <v>208</v>
      </c>
      <c r="AU202" s="191" t="s">
        <v>82</v>
      </c>
      <c r="AV202" s="12" t="s">
        <v>82</v>
      </c>
      <c r="AW202" s="12" t="s">
        <v>33</v>
      </c>
      <c r="AX202" s="12" t="s">
        <v>72</v>
      </c>
      <c r="AY202" s="191" t="s">
        <v>200</v>
      </c>
    </row>
    <row r="203" s="14" customFormat="1">
      <c r="B203" s="205"/>
      <c r="D203" s="190" t="s">
        <v>208</v>
      </c>
      <c r="E203" s="206" t="s">
        <v>3</v>
      </c>
      <c r="F203" s="207" t="s">
        <v>215</v>
      </c>
      <c r="H203" s="208">
        <v>21</v>
      </c>
      <c r="I203" s="209"/>
      <c r="L203" s="205"/>
      <c r="M203" s="210"/>
      <c r="N203" s="211"/>
      <c r="O203" s="211"/>
      <c r="P203" s="211"/>
      <c r="Q203" s="211"/>
      <c r="R203" s="211"/>
      <c r="S203" s="211"/>
      <c r="T203" s="212"/>
      <c r="AT203" s="206" t="s">
        <v>208</v>
      </c>
      <c r="AU203" s="206" t="s">
        <v>82</v>
      </c>
      <c r="AV203" s="14" t="s">
        <v>206</v>
      </c>
      <c r="AW203" s="14" t="s">
        <v>33</v>
      </c>
      <c r="AX203" s="14" t="s">
        <v>80</v>
      </c>
      <c r="AY203" s="206" t="s">
        <v>200</v>
      </c>
    </row>
    <row r="204" s="1" customFormat="1" ht="16.5" customHeight="1">
      <c r="B204" s="176"/>
      <c r="C204" s="213" t="s">
        <v>446</v>
      </c>
      <c r="D204" s="213" t="s">
        <v>407</v>
      </c>
      <c r="E204" s="214" t="s">
        <v>1032</v>
      </c>
      <c r="F204" s="215" t="s">
        <v>1033</v>
      </c>
      <c r="G204" s="216" t="s">
        <v>116</v>
      </c>
      <c r="H204" s="217">
        <v>21</v>
      </c>
      <c r="I204" s="218"/>
      <c r="J204" s="219">
        <f>ROUND(I204*H204,2)</f>
        <v>0</v>
      </c>
      <c r="K204" s="215" t="s">
        <v>205</v>
      </c>
      <c r="L204" s="220"/>
      <c r="M204" s="221" t="s">
        <v>3</v>
      </c>
      <c r="N204" s="222" t="s">
        <v>43</v>
      </c>
      <c r="O204" s="67"/>
      <c r="P204" s="186">
        <f>O204*H204</f>
        <v>0</v>
      </c>
      <c r="Q204" s="186">
        <v>0.0016000000000000001</v>
      </c>
      <c r="R204" s="186">
        <f>Q204*H204</f>
        <v>0.033600000000000005</v>
      </c>
      <c r="S204" s="186">
        <v>0</v>
      </c>
      <c r="T204" s="187">
        <f>S204*H204</f>
        <v>0</v>
      </c>
      <c r="AR204" s="19" t="s">
        <v>145</v>
      </c>
      <c r="AT204" s="19" t="s">
        <v>407</v>
      </c>
      <c r="AU204" s="19" t="s">
        <v>82</v>
      </c>
      <c r="AY204" s="19" t="s">
        <v>200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9" t="s">
        <v>80</v>
      </c>
      <c r="BK204" s="188">
        <f>ROUND(I204*H204,2)</f>
        <v>0</v>
      </c>
      <c r="BL204" s="19" t="s">
        <v>206</v>
      </c>
      <c r="BM204" s="19" t="s">
        <v>1034</v>
      </c>
    </row>
    <row r="205" s="1" customFormat="1" ht="22.5" customHeight="1">
      <c r="B205" s="176"/>
      <c r="C205" s="177" t="s">
        <v>450</v>
      </c>
      <c r="D205" s="177" t="s">
        <v>202</v>
      </c>
      <c r="E205" s="178" t="s">
        <v>1035</v>
      </c>
      <c r="F205" s="179" t="s">
        <v>1036</v>
      </c>
      <c r="G205" s="180" t="s">
        <v>116</v>
      </c>
      <c r="H205" s="181">
        <v>6</v>
      </c>
      <c r="I205" s="182"/>
      <c r="J205" s="183">
        <f>ROUND(I205*H205,2)</f>
        <v>0</v>
      </c>
      <c r="K205" s="179" t="s">
        <v>205</v>
      </c>
      <c r="L205" s="37"/>
      <c r="M205" s="184" t="s">
        <v>3</v>
      </c>
      <c r="N205" s="185" t="s">
        <v>43</v>
      </c>
      <c r="O205" s="67"/>
      <c r="P205" s="186">
        <f>O205*H205</f>
        <v>0</v>
      </c>
      <c r="Q205" s="186">
        <v>1.0000000000000001E-05</v>
      </c>
      <c r="R205" s="186">
        <f>Q205*H205</f>
        <v>6.0000000000000008E-05</v>
      </c>
      <c r="S205" s="186">
        <v>0</v>
      </c>
      <c r="T205" s="187">
        <f>S205*H205</f>
        <v>0</v>
      </c>
      <c r="AR205" s="19" t="s">
        <v>206</v>
      </c>
      <c r="AT205" s="19" t="s">
        <v>202</v>
      </c>
      <c r="AU205" s="19" t="s">
        <v>82</v>
      </c>
      <c r="AY205" s="19" t="s">
        <v>200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80</v>
      </c>
      <c r="BK205" s="188">
        <f>ROUND(I205*H205,2)</f>
        <v>0</v>
      </c>
      <c r="BL205" s="19" t="s">
        <v>206</v>
      </c>
      <c r="BM205" s="19" t="s">
        <v>1037</v>
      </c>
    </row>
    <row r="206" s="12" customFormat="1">
      <c r="B206" s="189"/>
      <c r="D206" s="190" t="s">
        <v>208</v>
      </c>
      <c r="E206" s="191" t="s">
        <v>3</v>
      </c>
      <c r="F206" s="192" t="s">
        <v>1038</v>
      </c>
      <c r="H206" s="193">
        <v>6</v>
      </c>
      <c r="I206" s="194"/>
      <c r="L206" s="189"/>
      <c r="M206" s="195"/>
      <c r="N206" s="196"/>
      <c r="O206" s="196"/>
      <c r="P206" s="196"/>
      <c r="Q206" s="196"/>
      <c r="R206" s="196"/>
      <c r="S206" s="196"/>
      <c r="T206" s="197"/>
      <c r="AT206" s="191" t="s">
        <v>208</v>
      </c>
      <c r="AU206" s="191" t="s">
        <v>82</v>
      </c>
      <c r="AV206" s="12" t="s">
        <v>82</v>
      </c>
      <c r="AW206" s="12" t="s">
        <v>33</v>
      </c>
      <c r="AX206" s="12" t="s">
        <v>80</v>
      </c>
      <c r="AY206" s="191" t="s">
        <v>200</v>
      </c>
    </row>
    <row r="207" s="1" customFormat="1" ht="16.5" customHeight="1">
      <c r="B207" s="176"/>
      <c r="C207" s="213" t="s">
        <v>455</v>
      </c>
      <c r="D207" s="213" t="s">
        <v>407</v>
      </c>
      <c r="E207" s="214" t="s">
        <v>1039</v>
      </c>
      <c r="F207" s="215" t="s">
        <v>1040</v>
      </c>
      <c r="G207" s="216" t="s">
        <v>116</v>
      </c>
      <c r="H207" s="217">
        <v>6</v>
      </c>
      <c r="I207" s="218"/>
      <c r="J207" s="219">
        <f>ROUND(I207*H207,2)</f>
        <v>0</v>
      </c>
      <c r="K207" s="215" t="s">
        <v>205</v>
      </c>
      <c r="L207" s="220"/>
      <c r="M207" s="221" t="s">
        <v>3</v>
      </c>
      <c r="N207" s="222" t="s">
        <v>43</v>
      </c>
      <c r="O207" s="67"/>
      <c r="P207" s="186">
        <f>O207*H207</f>
        <v>0</v>
      </c>
      <c r="Q207" s="186">
        <v>0.0029399999999999999</v>
      </c>
      <c r="R207" s="186">
        <f>Q207*H207</f>
        <v>0.017639999999999999</v>
      </c>
      <c r="S207" s="186">
        <v>0</v>
      </c>
      <c r="T207" s="187">
        <f>S207*H207</f>
        <v>0</v>
      </c>
      <c r="AR207" s="19" t="s">
        <v>145</v>
      </c>
      <c r="AT207" s="19" t="s">
        <v>407</v>
      </c>
      <c r="AU207" s="19" t="s">
        <v>82</v>
      </c>
      <c r="AY207" s="19" t="s">
        <v>200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9" t="s">
        <v>80</v>
      </c>
      <c r="BK207" s="188">
        <f>ROUND(I207*H207,2)</f>
        <v>0</v>
      </c>
      <c r="BL207" s="19" t="s">
        <v>206</v>
      </c>
      <c r="BM207" s="19" t="s">
        <v>1041</v>
      </c>
    </row>
    <row r="208" s="1" customFormat="1" ht="22.5" customHeight="1">
      <c r="B208" s="176"/>
      <c r="C208" s="177" t="s">
        <v>460</v>
      </c>
      <c r="D208" s="177" t="s">
        <v>202</v>
      </c>
      <c r="E208" s="178" t="s">
        <v>1042</v>
      </c>
      <c r="F208" s="179" t="s">
        <v>1043</v>
      </c>
      <c r="G208" s="180" t="s">
        <v>127</v>
      </c>
      <c r="H208" s="181">
        <v>3</v>
      </c>
      <c r="I208" s="182"/>
      <c r="J208" s="183">
        <f>ROUND(I208*H208,2)</f>
        <v>0</v>
      </c>
      <c r="K208" s="179" t="s">
        <v>205</v>
      </c>
      <c r="L208" s="37"/>
      <c r="M208" s="184" t="s">
        <v>3</v>
      </c>
      <c r="N208" s="185" t="s">
        <v>43</v>
      </c>
      <c r="O208" s="67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AR208" s="19" t="s">
        <v>206</v>
      </c>
      <c r="AT208" s="19" t="s">
        <v>202</v>
      </c>
      <c r="AU208" s="19" t="s">
        <v>82</v>
      </c>
      <c r="AY208" s="19" t="s">
        <v>200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9" t="s">
        <v>80</v>
      </c>
      <c r="BK208" s="188">
        <f>ROUND(I208*H208,2)</f>
        <v>0</v>
      </c>
      <c r="BL208" s="19" t="s">
        <v>206</v>
      </c>
      <c r="BM208" s="19" t="s">
        <v>1044</v>
      </c>
    </row>
    <row r="209" s="1" customFormat="1" ht="16.5" customHeight="1">
      <c r="B209" s="176"/>
      <c r="C209" s="213" t="s">
        <v>465</v>
      </c>
      <c r="D209" s="213" t="s">
        <v>407</v>
      </c>
      <c r="E209" s="214" t="s">
        <v>1045</v>
      </c>
      <c r="F209" s="215" t="s">
        <v>1046</v>
      </c>
      <c r="G209" s="216" t="s">
        <v>127</v>
      </c>
      <c r="H209" s="217">
        <v>1</v>
      </c>
      <c r="I209" s="218"/>
      <c r="J209" s="219">
        <f>ROUND(I209*H209,2)</f>
        <v>0</v>
      </c>
      <c r="K209" s="215" t="s">
        <v>205</v>
      </c>
      <c r="L209" s="220"/>
      <c r="M209" s="221" t="s">
        <v>3</v>
      </c>
      <c r="N209" s="222" t="s">
        <v>43</v>
      </c>
      <c r="O209" s="67"/>
      <c r="P209" s="186">
        <f>O209*H209</f>
        <v>0</v>
      </c>
      <c r="Q209" s="186">
        <v>0.00072000000000000005</v>
      </c>
      <c r="R209" s="186">
        <f>Q209*H209</f>
        <v>0.00072000000000000005</v>
      </c>
      <c r="S209" s="186">
        <v>0</v>
      </c>
      <c r="T209" s="187">
        <f>S209*H209</f>
        <v>0</v>
      </c>
      <c r="AR209" s="19" t="s">
        <v>145</v>
      </c>
      <c r="AT209" s="19" t="s">
        <v>407</v>
      </c>
      <c r="AU209" s="19" t="s">
        <v>82</v>
      </c>
      <c r="AY209" s="19" t="s">
        <v>200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9" t="s">
        <v>80</v>
      </c>
      <c r="BK209" s="188">
        <f>ROUND(I209*H209,2)</f>
        <v>0</v>
      </c>
      <c r="BL209" s="19" t="s">
        <v>206</v>
      </c>
      <c r="BM209" s="19" t="s">
        <v>1047</v>
      </c>
    </row>
    <row r="210" s="1" customFormat="1" ht="16.5" customHeight="1">
      <c r="B210" s="176"/>
      <c r="C210" s="213" t="s">
        <v>470</v>
      </c>
      <c r="D210" s="213" t="s">
        <v>407</v>
      </c>
      <c r="E210" s="214" t="s">
        <v>1048</v>
      </c>
      <c r="F210" s="215" t="s">
        <v>1049</v>
      </c>
      <c r="G210" s="216" t="s">
        <v>127</v>
      </c>
      <c r="H210" s="217">
        <v>1</v>
      </c>
      <c r="I210" s="218"/>
      <c r="J210" s="219">
        <f>ROUND(I210*H210,2)</f>
        <v>0</v>
      </c>
      <c r="K210" s="215" t="s">
        <v>205</v>
      </c>
      <c r="L210" s="220"/>
      <c r="M210" s="221" t="s">
        <v>3</v>
      </c>
      <c r="N210" s="222" t="s">
        <v>43</v>
      </c>
      <c r="O210" s="67"/>
      <c r="P210" s="186">
        <f>O210*H210</f>
        <v>0</v>
      </c>
      <c r="Q210" s="186">
        <v>0.0040000000000000001</v>
      </c>
      <c r="R210" s="186">
        <f>Q210*H210</f>
        <v>0.0040000000000000001</v>
      </c>
      <c r="S210" s="186">
        <v>0</v>
      </c>
      <c r="T210" s="187">
        <f>S210*H210</f>
        <v>0</v>
      </c>
      <c r="AR210" s="19" t="s">
        <v>145</v>
      </c>
      <c r="AT210" s="19" t="s">
        <v>407</v>
      </c>
      <c r="AU210" s="19" t="s">
        <v>82</v>
      </c>
      <c r="AY210" s="19" t="s">
        <v>200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9" t="s">
        <v>80</v>
      </c>
      <c r="BK210" s="188">
        <f>ROUND(I210*H210,2)</f>
        <v>0</v>
      </c>
      <c r="BL210" s="19" t="s">
        <v>206</v>
      </c>
      <c r="BM210" s="19" t="s">
        <v>1050</v>
      </c>
    </row>
    <row r="211" s="1" customFormat="1" ht="16.5" customHeight="1">
      <c r="B211" s="176"/>
      <c r="C211" s="213" t="s">
        <v>475</v>
      </c>
      <c r="D211" s="213" t="s">
        <v>407</v>
      </c>
      <c r="E211" s="214" t="s">
        <v>1051</v>
      </c>
      <c r="F211" s="215" t="s">
        <v>1052</v>
      </c>
      <c r="G211" s="216" t="s">
        <v>127</v>
      </c>
      <c r="H211" s="217">
        <v>1</v>
      </c>
      <c r="I211" s="218"/>
      <c r="J211" s="219">
        <f>ROUND(I211*H211,2)</f>
        <v>0</v>
      </c>
      <c r="K211" s="215" t="s">
        <v>205</v>
      </c>
      <c r="L211" s="220"/>
      <c r="M211" s="221" t="s">
        <v>3</v>
      </c>
      <c r="N211" s="222" t="s">
        <v>43</v>
      </c>
      <c r="O211" s="67"/>
      <c r="P211" s="186">
        <f>O211*H211</f>
        <v>0</v>
      </c>
      <c r="Q211" s="186">
        <v>0.00072000000000000005</v>
      </c>
      <c r="R211" s="186">
        <f>Q211*H211</f>
        <v>0.00072000000000000005</v>
      </c>
      <c r="S211" s="186">
        <v>0</v>
      </c>
      <c r="T211" s="187">
        <f>S211*H211</f>
        <v>0</v>
      </c>
      <c r="AR211" s="19" t="s">
        <v>145</v>
      </c>
      <c r="AT211" s="19" t="s">
        <v>407</v>
      </c>
      <c r="AU211" s="19" t="s">
        <v>82</v>
      </c>
      <c r="AY211" s="19" t="s">
        <v>200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9" t="s">
        <v>80</v>
      </c>
      <c r="BK211" s="188">
        <f>ROUND(I211*H211,2)</f>
        <v>0</v>
      </c>
      <c r="BL211" s="19" t="s">
        <v>206</v>
      </c>
      <c r="BM211" s="19" t="s">
        <v>1053</v>
      </c>
    </row>
    <row r="212" s="11" customFormat="1" ht="22.8" customHeight="1">
      <c r="B212" s="163"/>
      <c r="D212" s="164" t="s">
        <v>71</v>
      </c>
      <c r="E212" s="174" t="s">
        <v>247</v>
      </c>
      <c r="F212" s="174" t="s">
        <v>794</v>
      </c>
      <c r="I212" s="166"/>
      <c r="J212" s="175">
        <f>BK212</f>
        <v>0</v>
      </c>
      <c r="L212" s="163"/>
      <c r="M212" s="168"/>
      <c r="N212" s="169"/>
      <c r="O212" s="169"/>
      <c r="P212" s="170">
        <f>SUM(P213:P229)</f>
        <v>0</v>
      </c>
      <c r="Q212" s="169"/>
      <c r="R212" s="170">
        <f>SUM(R213:R229)</f>
        <v>13.57452254</v>
      </c>
      <c r="S212" s="169"/>
      <c r="T212" s="171">
        <f>SUM(T213:T229)</f>
        <v>0</v>
      </c>
      <c r="AR212" s="164" t="s">
        <v>80</v>
      </c>
      <c r="AT212" s="172" t="s">
        <v>71</v>
      </c>
      <c r="AU212" s="172" t="s">
        <v>80</v>
      </c>
      <c r="AY212" s="164" t="s">
        <v>200</v>
      </c>
      <c r="BK212" s="173">
        <f>SUM(BK213:BK229)</f>
        <v>0</v>
      </c>
    </row>
    <row r="213" s="1" customFormat="1" ht="22.5" customHeight="1">
      <c r="B213" s="176"/>
      <c r="C213" s="177" t="s">
        <v>479</v>
      </c>
      <c r="D213" s="177" t="s">
        <v>202</v>
      </c>
      <c r="E213" s="178" t="s">
        <v>1054</v>
      </c>
      <c r="F213" s="179" t="s">
        <v>1055</v>
      </c>
      <c r="G213" s="180" t="s">
        <v>116</v>
      </c>
      <c r="H213" s="181">
        <v>9.5</v>
      </c>
      <c r="I213" s="182"/>
      <c r="J213" s="183">
        <f>ROUND(I213*H213,2)</f>
        <v>0</v>
      </c>
      <c r="K213" s="179" t="s">
        <v>205</v>
      </c>
      <c r="L213" s="37"/>
      <c r="M213" s="184" t="s">
        <v>3</v>
      </c>
      <c r="N213" s="185" t="s">
        <v>43</v>
      </c>
      <c r="O213" s="67"/>
      <c r="P213" s="186">
        <f>O213*H213</f>
        <v>0</v>
      </c>
      <c r="Q213" s="186">
        <v>0.11519</v>
      </c>
      <c r="R213" s="186">
        <f>Q213*H213</f>
        <v>1.0943050000000001</v>
      </c>
      <c r="S213" s="186">
        <v>0</v>
      </c>
      <c r="T213" s="187">
        <f>S213*H213</f>
        <v>0</v>
      </c>
      <c r="AR213" s="19" t="s">
        <v>206</v>
      </c>
      <c r="AT213" s="19" t="s">
        <v>202</v>
      </c>
      <c r="AU213" s="19" t="s">
        <v>82</v>
      </c>
      <c r="AY213" s="19" t="s">
        <v>200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9" t="s">
        <v>80</v>
      </c>
      <c r="BK213" s="188">
        <f>ROUND(I213*H213,2)</f>
        <v>0</v>
      </c>
      <c r="BL213" s="19" t="s">
        <v>206</v>
      </c>
      <c r="BM213" s="19" t="s">
        <v>1056</v>
      </c>
    </row>
    <row r="214" s="12" customFormat="1">
      <c r="B214" s="189"/>
      <c r="D214" s="190" t="s">
        <v>208</v>
      </c>
      <c r="E214" s="191" t="s">
        <v>3</v>
      </c>
      <c r="F214" s="192" t="s">
        <v>1057</v>
      </c>
      <c r="H214" s="193">
        <v>9.5</v>
      </c>
      <c r="I214" s="194"/>
      <c r="L214" s="189"/>
      <c r="M214" s="195"/>
      <c r="N214" s="196"/>
      <c r="O214" s="196"/>
      <c r="P214" s="196"/>
      <c r="Q214" s="196"/>
      <c r="R214" s="196"/>
      <c r="S214" s="196"/>
      <c r="T214" s="197"/>
      <c r="AT214" s="191" t="s">
        <v>208</v>
      </c>
      <c r="AU214" s="191" t="s">
        <v>82</v>
      </c>
      <c r="AV214" s="12" t="s">
        <v>82</v>
      </c>
      <c r="AW214" s="12" t="s">
        <v>33</v>
      </c>
      <c r="AX214" s="12" t="s">
        <v>80</v>
      </c>
      <c r="AY214" s="191" t="s">
        <v>200</v>
      </c>
    </row>
    <row r="215" s="1" customFormat="1" ht="16.5" customHeight="1">
      <c r="B215" s="176"/>
      <c r="C215" s="213" t="s">
        <v>489</v>
      </c>
      <c r="D215" s="213" t="s">
        <v>407</v>
      </c>
      <c r="E215" s="214" t="s">
        <v>1058</v>
      </c>
      <c r="F215" s="215" t="s">
        <v>1059</v>
      </c>
      <c r="G215" s="216" t="s">
        <v>116</v>
      </c>
      <c r="H215" s="217">
        <v>9.5</v>
      </c>
      <c r="I215" s="218"/>
      <c r="J215" s="219">
        <f>ROUND(I215*H215,2)</f>
        <v>0</v>
      </c>
      <c r="K215" s="215" t="s">
        <v>205</v>
      </c>
      <c r="L215" s="220"/>
      <c r="M215" s="221" t="s">
        <v>3</v>
      </c>
      <c r="N215" s="222" t="s">
        <v>43</v>
      </c>
      <c r="O215" s="67"/>
      <c r="P215" s="186">
        <f>O215*H215</f>
        <v>0</v>
      </c>
      <c r="Q215" s="186">
        <v>0.10199999999999999</v>
      </c>
      <c r="R215" s="186">
        <f>Q215*H215</f>
        <v>0.96899999999999997</v>
      </c>
      <c r="S215" s="186">
        <v>0</v>
      </c>
      <c r="T215" s="187">
        <f>S215*H215</f>
        <v>0</v>
      </c>
      <c r="AR215" s="19" t="s">
        <v>145</v>
      </c>
      <c r="AT215" s="19" t="s">
        <v>407</v>
      </c>
      <c r="AU215" s="19" t="s">
        <v>82</v>
      </c>
      <c r="AY215" s="19" t="s">
        <v>200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9" t="s">
        <v>80</v>
      </c>
      <c r="BK215" s="188">
        <f>ROUND(I215*H215,2)</f>
        <v>0</v>
      </c>
      <c r="BL215" s="19" t="s">
        <v>206</v>
      </c>
      <c r="BM215" s="19" t="s">
        <v>1060</v>
      </c>
    </row>
    <row r="216" s="1" customFormat="1" ht="22.5" customHeight="1">
      <c r="B216" s="176"/>
      <c r="C216" s="177" t="s">
        <v>493</v>
      </c>
      <c r="D216" s="177" t="s">
        <v>202</v>
      </c>
      <c r="E216" s="178" t="s">
        <v>1061</v>
      </c>
      <c r="F216" s="179" t="s">
        <v>1062</v>
      </c>
      <c r="G216" s="180" t="s">
        <v>116</v>
      </c>
      <c r="H216" s="181">
        <v>24</v>
      </c>
      <c r="I216" s="182"/>
      <c r="J216" s="183">
        <f>ROUND(I216*H216,2)</f>
        <v>0</v>
      </c>
      <c r="K216" s="179" t="s">
        <v>205</v>
      </c>
      <c r="L216" s="37"/>
      <c r="M216" s="184" t="s">
        <v>3</v>
      </c>
      <c r="N216" s="185" t="s">
        <v>43</v>
      </c>
      <c r="O216" s="67"/>
      <c r="P216" s="186">
        <f>O216*H216</f>
        <v>0</v>
      </c>
      <c r="Q216" s="186">
        <v>0.095990000000000006</v>
      </c>
      <c r="R216" s="186">
        <f>Q216*H216</f>
        <v>2.30376</v>
      </c>
      <c r="S216" s="186">
        <v>0</v>
      </c>
      <c r="T216" s="187">
        <f>S216*H216</f>
        <v>0</v>
      </c>
      <c r="AR216" s="19" t="s">
        <v>206</v>
      </c>
      <c r="AT216" s="19" t="s">
        <v>202</v>
      </c>
      <c r="AU216" s="19" t="s">
        <v>82</v>
      </c>
      <c r="AY216" s="19" t="s">
        <v>200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9" t="s">
        <v>80</v>
      </c>
      <c r="BK216" s="188">
        <f>ROUND(I216*H216,2)</f>
        <v>0</v>
      </c>
      <c r="BL216" s="19" t="s">
        <v>206</v>
      </c>
      <c r="BM216" s="19" t="s">
        <v>1063</v>
      </c>
    </row>
    <row r="217" s="12" customFormat="1">
      <c r="B217" s="189"/>
      <c r="D217" s="190" t="s">
        <v>208</v>
      </c>
      <c r="E217" s="191" t="s">
        <v>3</v>
      </c>
      <c r="F217" s="192" t="s">
        <v>1064</v>
      </c>
      <c r="H217" s="193">
        <v>24</v>
      </c>
      <c r="I217" s="194"/>
      <c r="L217" s="189"/>
      <c r="M217" s="195"/>
      <c r="N217" s="196"/>
      <c r="O217" s="196"/>
      <c r="P217" s="196"/>
      <c r="Q217" s="196"/>
      <c r="R217" s="196"/>
      <c r="S217" s="196"/>
      <c r="T217" s="197"/>
      <c r="AT217" s="191" t="s">
        <v>208</v>
      </c>
      <c r="AU217" s="191" t="s">
        <v>82</v>
      </c>
      <c r="AV217" s="12" t="s">
        <v>82</v>
      </c>
      <c r="AW217" s="12" t="s">
        <v>33</v>
      </c>
      <c r="AX217" s="12" t="s">
        <v>80</v>
      </c>
      <c r="AY217" s="191" t="s">
        <v>200</v>
      </c>
    </row>
    <row r="218" s="1" customFormat="1" ht="16.5" customHeight="1">
      <c r="B218" s="176"/>
      <c r="C218" s="213" t="s">
        <v>498</v>
      </c>
      <c r="D218" s="213" t="s">
        <v>407</v>
      </c>
      <c r="E218" s="214" t="s">
        <v>1065</v>
      </c>
      <c r="F218" s="215" t="s">
        <v>1066</v>
      </c>
      <c r="G218" s="216" t="s">
        <v>116</v>
      </c>
      <c r="H218" s="217">
        <v>24</v>
      </c>
      <c r="I218" s="218"/>
      <c r="J218" s="219">
        <f>ROUND(I218*H218,2)</f>
        <v>0</v>
      </c>
      <c r="K218" s="215" t="s">
        <v>205</v>
      </c>
      <c r="L218" s="220"/>
      <c r="M218" s="221" t="s">
        <v>3</v>
      </c>
      <c r="N218" s="222" t="s">
        <v>43</v>
      </c>
      <c r="O218" s="67"/>
      <c r="P218" s="186">
        <f>O218*H218</f>
        <v>0</v>
      </c>
      <c r="Q218" s="186">
        <v>0.108</v>
      </c>
      <c r="R218" s="186">
        <f>Q218*H218</f>
        <v>2.5920000000000001</v>
      </c>
      <c r="S218" s="186">
        <v>0</v>
      </c>
      <c r="T218" s="187">
        <f>S218*H218</f>
        <v>0</v>
      </c>
      <c r="AR218" s="19" t="s">
        <v>145</v>
      </c>
      <c r="AT218" s="19" t="s">
        <v>407</v>
      </c>
      <c r="AU218" s="19" t="s">
        <v>82</v>
      </c>
      <c r="AY218" s="19" t="s">
        <v>200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9" t="s">
        <v>80</v>
      </c>
      <c r="BK218" s="188">
        <f>ROUND(I218*H218,2)</f>
        <v>0</v>
      </c>
      <c r="BL218" s="19" t="s">
        <v>206</v>
      </c>
      <c r="BM218" s="19" t="s">
        <v>1067</v>
      </c>
    </row>
    <row r="219" s="1" customFormat="1" ht="16.5" customHeight="1">
      <c r="B219" s="176"/>
      <c r="C219" s="177" t="s">
        <v>502</v>
      </c>
      <c r="D219" s="177" t="s">
        <v>202</v>
      </c>
      <c r="E219" s="178" t="s">
        <v>1068</v>
      </c>
      <c r="F219" s="179" t="s">
        <v>1069</v>
      </c>
      <c r="G219" s="180" t="s">
        <v>131</v>
      </c>
      <c r="H219" s="181">
        <v>2.931</v>
      </c>
      <c r="I219" s="182"/>
      <c r="J219" s="183">
        <f>ROUND(I219*H219,2)</f>
        <v>0</v>
      </c>
      <c r="K219" s="179" t="s">
        <v>205</v>
      </c>
      <c r="L219" s="37"/>
      <c r="M219" s="184" t="s">
        <v>3</v>
      </c>
      <c r="N219" s="185" t="s">
        <v>43</v>
      </c>
      <c r="O219" s="67"/>
      <c r="P219" s="186">
        <f>O219*H219</f>
        <v>0</v>
      </c>
      <c r="Q219" s="186">
        <v>2.2563399999999998</v>
      </c>
      <c r="R219" s="186">
        <f>Q219*H219</f>
        <v>6.6133325399999991</v>
      </c>
      <c r="S219" s="186">
        <v>0</v>
      </c>
      <c r="T219" s="187">
        <f>S219*H219</f>
        <v>0</v>
      </c>
      <c r="AR219" s="19" t="s">
        <v>206</v>
      </c>
      <c r="AT219" s="19" t="s">
        <v>202</v>
      </c>
      <c r="AU219" s="19" t="s">
        <v>82</v>
      </c>
      <c r="AY219" s="19" t="s">
        <v>200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9" t="s">
        <v>80</v>
      </c>
      <c r="BK219" s="188">
        <f>ROUND(I219*H219,2)</f>
        <v>0</v>
      </c>
      <c r="BL219" s="19" t="s">
        <v>206</v>
      </c>
      <c r="BM219" s="19" t="s">
        <v>1070</v>
      </c>
    </row>
    <row r="220" s="12" customFormat="1">
      <c r="B220" s="189"/>
      <c r="D220" s="190" t="s">
        <v>208</v>
      </c>
      <c r="E220" s="191" t="s">
        <v>3</v>
      </c>
      <c r="F220" s="192" t="s">
        <v>1071</v>
      </c>
      <c r="H220" s="193">
        <v>2.1000000000000001</v>
      </c>
      <c r="I220" s="194"/>
      <c r="L220" s="189"/>
      <c r="M220" s="195"/>
      <c r="N220" s="196"/>
      <c r="O220" s="196"/>
      <c r="P220" s="196"/>
      <c r="Q220" s="196"/>
      <c r="R220" s="196"/>
      <c r="S220" s="196"/>
      <c r="T220" s="197"/>
      <c r="AT220" s="191" t="s">
        <v>208</v>
      </c>
      <c r="AU220" s="191" t="s">
        <v>82</v>
      </c>
      <c r="AV220" s="12" t="s">
        <v>82</v>
      </c>
      <c r="AW220" s="12" t="s">
        <v>33</v>
      </c>
      <c r="AX220" s="12" t="s">
        <v>72</v>
      </c>
      <c r="AY220" s="191" t="s">
        <v>200</v>
      </c>
    </row>
    <row r="221" s="12" customFormat="1">
      <c r="B221" s="189"/>
      <c r="D221" s="190" t="s">
        <v>208</v>
      </c>
      <c r="E221" s="191" t="s">
        <v>3</v>
      </c>
      <c r="F221" s="192" t="s">
        <v>1072</v>
      </c>
      <c r="H221" s="193">
        <v>0.83099999999999996</v>
      </c>
      <c r="I221" s="194"/>
      <c r="L221" s="189"/>
      <c r="M221" s="195"/>
      <c r="N221" s="196"/>
      <c r="O221" s="196"/>
      <c r="P221" s="196"/>
      <c r="Q221" s="196"/>
      <c r="R221" s="196"/>
      <c r="S221" s="196"/>
      <c r="T221" s="197"/>
      <c r="AT221" s="191" t="s">
        <v>208</v>
      </c>
      <c r="AU221" s="191" t="s">
        <v>82</v>
      </c>
      <c r="AV221" s="12" t="s">
        <v>82</v>
      </c>
      <c r="AW221" s="12" t="s">
        <v>33</v>
      </c>
      <c r="AX221" s="12" t="s">
        <v>72</v>
      </c>
      <c r="AY221" s="191" t="s">
        <v>200</v>
      </c>
    </row>
    <row r="222" s="14" customFormat="1">
      <c r="B222" s="205"/>
      <c r="D222" s="190" t="s">
        <v>208</v>
      </c>
      <c r="E222" s="206" t="s">
        <v>3</v>
      </c>
      <c r="F222" s="207" t="s">
        <v>215</v>
      </c>
      <c r="H222" s="208">
        <v>2.931</v>
      </c>
      <c r="I222" s="209"/>
      <c r="L222" s="205"/>
      <c r="M222" s="210"/>
      <c r="N222" s="211"/>
      <c r="O222" s="211"/>
      <c r="P222" s="211"/>
      <c r="Q222" s="211"/>
      <c r="R222" s="211"/>
      <c r="S222" s="211"/>
      <c r="T222" s="212"/>
      <c r="AT222" s="206" t="s">
        <v>208</v>
      </c>
      <c r="AU222" s="206" t="s">
        <v>82</v>
      </c>
      <c r="AV222" s="14" t="s">
        <v>206</v>
      </c>
      <c r="AW222" s="14" t="s">
        <v>33</v>
      </c>
      <c r="AX222" s="14" t="s">
        <v>80</v>
      </c>
      <c r="AY222" s="206" t="s">
        <v>200</v>
      </c>
    </row>
    <row r="223" s="1" customFormat="1" ht="22.5" customHeight="1">
      <c r="B223" s="176"/>
      <c r="C223" s="177" t="s">
        <v>507</v>
      </c>
      <c r="D223" s="177" t="s">
        <v>202</v>
      </c>
      <c r="E223" s="178" t="s">
        <v>1073</v>
      </c>
      <c r="F223" s="179" t="s">
        <v>1074</v>
      </c>
      <c r="G223" s="180" t="s">
        <v>116</v>
      </c>
      <c r="H223" s="181">
        <v>12.5</v>
      </c>
      <c r="I223" s="182"/>
      <c r="J223" s="183">
        <f>ROUND(I223*H223,2)</f>
        <v>0</v>
      </c>
      <c r="K223" s="179" t="s">
        <v>205</v>
      </c>
      <c r="L223" s="37"/>
      <c r="M223" s="184" t="s">
        <v>3</v>
      </c>
      <c r="N223" s="185" t="s">
        <v>43</v>
      </c>
      <c r="O223" s="67"/>
      <c r="P223" s="186">
        <f>O223*H223</f>
        <v>0</v>
      </c>
      <c r="Q223" s="186">
        <v>0.00017000000000000001</v>
      </c>
      <c r="R223" s="186">
        <f>Q223*H223</f>
        <v>0.0021250000000000002</v>
      </c>
      <c r="S223" s="186">
        <v>0</v>
      </c>
      <c r="T223" s="187">
        <f>S223*H223</f>
        <v>0</v>
      </c>
      <c r="AR223" s="19" t="s">
        <v>206</v>
      </c>
      <c r="AT223" s="19" t="s">
        <v>202</v>
      </c>
      <c r="AU223" s="19" t="s">
        <v>82</v>
      </c>
      <c r="AY223" s="19" t="s">
        <v>200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80</v>
      </c>
      <c r="BK223" s="188">
        <f>ROUND(I223*H223,2)</f>
        <v>0</v>
      </c>
      <c r="BL223" s="19" t="s">
        <v>206</v>
      </c>
      <c r="BM223" s="19" t="s">
        <v>1075</v>
      </c>
    </row>
    <row r="224" s="12" customFormat="1">
      <c r="B224" s="189"/>
      <c r="D224" s="190" t="s">
        <v>208</v>
      </c>
      <c r="E224" s="191" t="s">
        <v>3</v>
      </c>
      <c r="F224" s="192" t="s">
        <v>1076</v>
      </c>
      <c r="H224" s="193">
        <v>12.5</v>
      </c>
      <c r="I224" s="194"/>
      <c r="L224" s="189"/>
      <c r="M224" s="195"/>
      <c r="N224" s="196"/>
      <c r="O224" s="196"/>
      <c r="P224" s="196"/>
      <c r="Q224" s="196"/>
      <c r="R224" s="196"/>
      <c r="S224" s="196"/>
      <c r="T224" s="197"/>
      <c r="AT224" s="191" t="s">
        <v>208</v>
      </c>
      <c r="AU224" s="191" t="s">
        <v>82</v>
      </c>
      <c r="AV224" s="12" t="s">
        <v>82</v>
      </c>
      <c r="AW224" s="12" t="s">
        <v>33</v>
      </c>
      <c r="AX224" s="12" t="s">
        <v>72</v>
      </c>
      <c r="AY224" s="191" t="s">
        <v>200</v>
      </c>
    </row>
    <row r="225" s="14" customFormat="1">
      <c r="B225" s="205"/>
      <c r="D225" s="190" t="s">
        <v>208</v>
      </c>
      <c r="E225" s="206" t="s">
        <v>3</v>
      </c>
      <c r="F225" s="207" t="s">
        <v>215</v>
      </c>
      <c r="H225" s="208">
        <v>12.5</v>
      </c>
      <c r="I225" s="209"/>
      <c r="L225" s="205"/>
      <c r="M225" s="210"/>
      <c r="N225" s="211"/>
      <c r="O225" s="211"/>
      <c r="P225" s="211"/>
      <c r="Q225" s="211"/>
      <c r="R225" s="211"/>
      <c r="S225" s="211"/>
      <c r="T225" s="212"/>
      <c r="AT225" s="206" t="s">
        <v>208</v>
      </c>
      <c r="AU225" s="206" t="s">
        <v>82</v>
      </c>
      <c r="AV225" s="14" t="s">
        <v>206</v>
      </c>
      <c r="AW225" s="14" t="s">
        <v>33</v>
      </c>
      <c r="AX225" s="14" t="s">
        <v>80</v>
      </c>
      <c r="AY225" s="206" t="s">
        <v>200</v>
      </c>
    </row>
    <row r="226" s="1" customFormat="1" ht="16.5" customHeight="1">
      <c r="B226" s="176"/>
      <c r="C226" s="177" t="s">
        <v>512</v>
      </c>
      <c r="D226" s="177" t="s">
        <v>202</v>
      </c>
      <c r="E226" s="178" t="s">
        <v>1077</v>
      </c>
      <c r="F226" s="179" t="s">
        <v>802</v>
      </c>
      <c r="G226" s="180" t="s">
        <v>116</v>
      </c>
      <c r="H226" s="181">
        <v>12.5</v>
      </c>
      <c r="I226" s="182"/>
      <c r="J226" s="183">
        <f>ROUND(I226*H226,2)</f>
        <v>0</v>
      </c>
      <c r="K226" s="179" t="s">
        <v>205</v>
      </c>
      <c r="L226" s="37"/>
      <c r="M226" s="184" t="s">
        <v>3</v>
      </c>
      <c r="N226" s="185" t="s">
        <v>43</v>
      </c>
      <c r="O226" s="67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AR226" s="19" t="s">
        <v>206</v>
      </c>
      <c r="AT226" s="19" t="s">
        <v>202</v>
      </c>
      <c r="AU226" s="19" t="s">
        <v>82</v>
      </c>
      <c r="AY226" s="19" t="s">
        <v>200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9" t="s">
        <v>80</v>
      </c>
      <c r="BK226" s="188">
        <f>ROUND(I226*H226,2)</f>
        <v>0</v>
      </c>
      <c r="BL226" s="19" t="s">
        <v>206</v>
      </c>
      <c r="BM226" s="19" t="s">
        <v>1078</v>
      </c>
    </row>
    <row r="227" s="12" customFormat="1">
      <c r="B227" s="189"/>
      <c r="D227" s="190" t="s">
        <v>208</v>
      </c>
      <c r="E227" s="191" t="s">
        <v>3</v>
      </c>
      <c r="F227" s="192" t="s">
        <v>1079</v>
      </c>
      <c r="H227" s="193">
        <v>12.5</v>
      </c>
      <c r="I227" s="194"/>
      <c r="L227" s="189"/>
      <c r="M227" s="195"/>
      <c r="N227" s="196"/>
      <c r="O227" s="196"/>
      <c r="P227" s="196"/>
      <c r="Q227" s="196"/>
      <c r="R227" s="196"/>
      <c r="S227" s="196"/>
      <c r="T227" s="197"/>
      <c r="AT227" s="191" t="s">
        <v>208</v>
      </c>
      <c r="AU227" s="191" t="s">
        <v>82</v>
      </c>
      <c r="AV227" s="12" t="s">
        <v>82</v>
      </c>
      <c r="AW227" s="12" t="s">
        <v>33</v>
      </c>
      <c r="AX227" s="12" t="s">
        <v>72</v>
      </c>
      <c r="AY227" s="191" t="s">
        <v>200</v>
      </c>
    </row>
    <row r="228" s="14" customFormat="1">
      <c r="B228" s="205"/>
      <c r="D228" s="190" t="s">
        <v>208</v>
      </c>
      <c r="E228" s="206" t="s">
        <v>3</v>
      </c>
      <c r="F228" s="207" t="s">
        <v>215</v>
      </c>
      <c r="H228" s="208">
        <v>12.5</v>
      </c>
      <c r="I228" s="209"/>
      <c r="L228" s="205"/>
      <c r="M228" s="210"/>
      <c r="N228" s="211"/>
      <c r="O228" s="211"/>
      <c r="P228" s="211"/>
      <c r="Q228" s="211"/>
      <c r="R228" s="211"/>
      <c r="S228" s="211"/>
      <c r="T228" s="212"/>
      <c r="AT228" s="206" t="s">
        <v>208</v>
      </c>
      <c r="AU228" s="206" t="s">
        <v>82</v>
      </c>
      <c r="AV228" s="14" t="s">
        <v>206</v>
      </c>
      <c r="AW228" s="14" t="s">
        <v>33</v>
      </c>
      <c r="AX228" s="14" t="s">
        <v>80</v>
      </c>
      <c r="AY228" s="206" t="s">
        <v>200</v>
      </c>
    </row>
    <row r="229" s="1" customFormat="1" ht="16.5" customHeight="1">
      <c r="B229" s="176"/>
      <c r="C229" s="177" t="s">
        <v>516</v>
      </c>
      <c r="D229" s="177" t="s">
        <v>202</v>
      </c>
      <c r="E229" s="178" t="s">
        <v>1080</v>
      </c>
      <c r="F229" s="179" t="s">
        <v>819</v>
      </c>
      <c r="G229" s="180" t="s">
        <v>116</v>
      </c>
      <c r="H229" s="181">
        <v>12.5</v>
      </c>
      <c r="I229" s="182"/>
      <c r="J229" s="183">
        <f>ROUND(I229*H229,2)</f>
        <v>0</v>
      </c>
      <c r="K229" s="179" t="s">
        <v>205</v>
      </c>
      <c r="L229" s="37"/>
      <c r="M229" s="184" t="s">
        <v>3</v>
      </c>
      <c r="N229" s="185" t="s">
        <v>43</v>
      </c>
      <c r="O229" s="67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AR229" s="19" t="s">
        <v>206</v>
      </c>
      <c r="AT229" s="19" t="s">
        <v>202</v>
      </c>
      <c r="AU229" s="19" t="s">
        <v>82</v>
      </c>
      <c r="AY229" s="19" t="s">
        <v>200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9" t="s">
        <v>80</v>
      </c>
      <c r="BK229" s="188">
        <f>ROUND(I229*H229,2)</f>
        <v>0</v>
      </c>
      <c r="BL229" s="19" t="s">
        <v>206</v>
      </c>
      <c r="BM229" s="19" t="s">
        <v>1081</v>
      </c>
    </row>
    <row r="230" s="11" customFormat="1" ht="22.8" customHeight="1">
      <c r="B230" s="163"/>
      <c r="D230" s="164" t="s">
        <v>71</v>
      </c>
      <c r="E230" s="174" t="s">
        <v>849</v>
      </c>
      <c r="F230" s="174" t="s">
        <v>850</v>
      </c>
      <c r="I230" s="166"/>
      <c r="J230" s="175">
        <f>BK230</f>
        <v>0</v>
      </c>
      <c r="L230" s="163"/>
      <c r="M230" s="168"/>
      <c r="N230" s="169"/>
      <c r="O230" s="169"/>
      <c r="P230" s="170">
        <f>P231</f>
        <v>0</v>
      </c>
      <c r="Q230" s="169"/>
      <c r="R230" s="170">
        <f>R231</f>
        <v>0</v>
      </c>
      <c r="S230" s="169"/>
      <c r="T230" s="171">
        <f>T231</f>
        <v>0</v>
      </c>
      <c r="AR230" s="164" t="s">
        <v>80</v>
      </c>
      <c r="AT230" s="172" t="s">
        <v>71</v>
      </c>
      <c r="AU230" s="172" t="s">
        <v>80</v>
      </c>
      <c r="AY230" s="164" t="s">
        <v>200</v>
      </c>
      <c r="BK230" s="173">
        <f>BK231</f>
        <v>0</v>
      </c>
    </row>
    <row r="231" s="1" customFormat="1" ht="22.5" customHeight="1">
      <c r="B231" s="176"/>
      <c r="C231" s="177" t="s">
        <v>521</v>
      </c>
      <c r="D231" s="177" t="s">
        <v>202</v>
      </c>
      <c r="E231" s="178" t="s">
        <v>1082</v>
      </c>
      <c r="F231" s="179" t="s">
        <v>1083</v>
      </c>
      <c r="G231" s="180" t="s">
        <v>384</v>
      </c>
      <c r="H231" s="181">
        <v>35.137999999999998</v>
      </c>
      <c r="I231" s="182"/>
      <c r="J231" s="183">
        <f>ROUND(I231*H231,2)</f>
        <v>0</v>
      </c>
      <c r="K231" s="179" t="s">
        <v>205</v>
      </c>
      <c r="L231" s="37"/>
      <c r="M231" s="184" t="s">
        <v>3</v>
      </c>
      <c r="N231" s="185" t="s">
        <v>43</v>
      </c>
      <c r="O231" s="67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AR231" s="19" t="s">
        <v>206</v>
      </c>
      <c r="AT231" s="19" t="s">
        <v>202</v>
      </c>
      <c r="AU231" s="19" t="s">
        <v>82</v>
      </c>
      <c r="AY231" s="19" t="s">
        <v>200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9" t="s">
        <v>80</v>
      </c>
      <c r="BK231" s="188">
        <f>ROUND(I231*H231,2)</f>
        <v>0</v>
      </c>
      <c r="BL231" s="19" t="s">
        <v>206</v>
      </c>
      <c r="BM231" s="19" t="s">
        <v>1084</v>
      </c>
    </row>
    <row r="232" s="11" customFormat="1" ht="25.92" customHeight="1">
      <c r="B232" s="163"/>
      <c r="D232" s="164" t="s">
        <v>71</v>
      </c>
      <c r="E232" s="165" t="s">
        <v>1085</v>
      </c>
      <c r="F232" s="165" t="s">
        <v>1086</v>
      </c>
      <c r="I232" s="166"/>
      <c r="J232" s="167">
        <f>BK232</f>
        <v>0</v>
      </c>
      <c r="L232" s="163"/>
      <c r="M232" s="168"/>
      <c r="N232" s="169"/>
      <c r="O232" s="169"/>
      <c r="P232" s="170">
        <f>P233+P239</f>
        <v>0</v>
      </c>
      <c r="Q232" s="169"/>
      <c r="R232" s="170">
        <f>R233+R239</f>
        <v>0.024936599999999996</v>
      </c>
      <c r="S232" s="169"/>
      <c r="T232" s="171">
        <f>T233+T239</f>
        <v>0</v>
      </c>
      <c r="AR232" s="164" t="s">
        <v>82</v>
      </c>
      <c r="AT232" s="172" t="s">
        <v>71</v>
      </c>
      <c r="AU232" s="172" t="s">
        <v>72</v>
      </c>
      <c r="AY232" s="164" t="s">
        <v>200</v>
      </c>
      <c r="BK232" s="173">
        <f>BK233+BK239</f>
        <v>0</v>
      </c>
    </row>
    <row r="233" s="11" customFormat="1" ht="22.8" customHeight="1">
      <c r="B233" s="163"/>
      <c r="D233" s="164" t="s">
        <v>71</v>
      </c>
      <c r="E233" s="174" t="s">
        <v>1087</v>
      </c>
      <c r="F233" s="174" t="s">
        <v>1088</v>
      </c>
      <c r="I233" s="166"/>
      <c r="J233" s="175">
        <f>BK233</f>
        <v>0</v>
      </c>
      <c r="L233" s="163"/>
      <c r="M233" s="168"/>
      <c r="N233" s="169"/>
      <c r="O233" s="169"/>
      <c r="P233" s="170">
        <f>SUM(P234:P238)</f>
        <v>0</v>
      </c>
      <c r="Q233" s="169"/>
      <c r="R233" s="170">
        <f>SUM(R234:R238)</f>
        <v>0.018936599999999998</v>
      </c>
      <c r="S233" s="169"/>
      <c r="T233" s="171">
        <f>SUM(T234:T238)</f>
        <v>0</v>
      </c>
      <c r="AR233" s="164" t="s">
        <v>82</v>
      </c>
      <c r="AT233" s="172" t="s">
        <v>71</v>
      </c>
      <c r="AU233" s="172" t="s">
        <v>80</v>
      </c>
      <c r="AY233" s="164" t="s">
        <v>200</v>
      </c>
      <c r="BK233" s="173">
        <f>SUM(BK234:BK238)</f>
        <v>0</v>
      </c>
    </row>
    <row r="234" s="1" customFormat="1" ht="33.75" customHeight="1">
      <c r="B234" s="176"/>
      <c r="C234" s="177" t="s">
        <v>525</v>
      </c>
      <c r="D234" s="177" t="s">
        <v>202</v>
      </c>
      <c r="E234" s="178" t="s">
        <v>1089</v>
      </c>
      <c r="F234" s="179" t="s">
        <v>1090</v>
      </c>
      <c r="G234" s="180" t="s">
        <v>148</v>
      </c>
      <c r="H234" s="181">
        <v>4.524</v>
      </c>
      <c r="I234" s="182"/>
      <c r="J234" s="183">
        <f>ROUND(I234*H234,2)</f>
        <v>0</v>
      </c>
      <c r="K234" s="179" t="s">
        <v>205</v>
      </c>
      <c r="L234" s="37"/>
      <c r="M234" s="184" t="s">
        <v>3</v>
      </c>
      <c r="N234" s="185" t="s">
        <v>43</v>
      </c>
      <c r="O234" s="67"/>
      <c r="P234" s="186">
        <f>O234*H234</f>
        <v>0</v>
      </c>
      <c r="Q234" s="186">
        <v>0.0023500000000000001</v>
      </c>
      <c r="R234" s="186">
        <f>Q234*H234</f>
        <v>0.010631400000000001</v>
      </c>
      <c r="S234" s="186">
        <v>0</v>
      </c>
      <c r="T234" s="187">
        <f>S234*H234</f>
        <v>0</v>
      </c>
      <c r="AR234" s="19" t="s">
        <v>282</v>
      </c>
      <c r="AT234" s="19" t="s">
        <v>202</v>
      </c>
      <c r="AU234" s="19" t="s">
        <v>82</v>
      </c>
      <c r="AY234" s="19" t="s">
        <v>200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9" t="s">
        <v>80</v>
      </c>
      <c r="BK234" s="188">
        <f>ROUND(I234*H234,2)</f>
        <v>0</v>
      </c>
      <c r="BL234" s="19" t="s">
        <v>282</v>
      </c>
      <c r="BM234" s="19" t="s">
        <v>1091</v>
      </c>
    </row>
    <row r="235" s="12" customFormat="1">
      <c r="B235" s="189"/>
      <c r="D235" s="190" t="s">
        <v>208</v>
      </c>
      <c r="E235" s="191" t="s">
        <v>3</v>
      </c>
      <c r="F235" s="192" t="s">
        <v>1092</v>
      </c>
      <c r="H235" s="193">
        <v>4.524</v>
      </c>
      <c r="I235" s="194"/>
      <c r="L235" s="189"/>
      <c r="M235" s="195"/>
      <c r="N235" s="196"/>
      <c r="O235" s="196"/>
      <c r="P235" s="196"/>
      <c r="Q235" s="196"/>
      <c r="R235" s="196"/>
      <c r="S235" s="196"/>
      <c r="T235" s="197"/>
      <c r="AT235" s="191" t="s">
        <v>208</v>
      </c>
      <c r="AU235" s="191" t="s">
        <v>82</v>
      </c>
      <c r="AV235" s="12" t="s">
        <v>82</v>
      </c>
      <c r="AW235" s="12" t="s">
        <v>33</v>
      </c>
      <c r="AX235" s="12" t="s">
        <v>80</v>
      </c>
      <c r="AY235" s="191" t="s">
        <v>200</v>
      </c>
    </row>
    <row r="236" s="1" customFormat="1" ht="16.5" customHeight="1">
      <c r="B236" s="176"/>
      <c r="C236" s="213" t="s">
        <v>529</v>
      </c>
      <c r="D236" s="213" t="s">
        <v>407</v>
      </c>
      <c r="E236" s="214" t="s">
        <v>1093</v>
      </c>
      <c r="F236" s="215" t="s">
        <v>1094</v>
      </c>
      <c r="G236" s="216" t="s">
        <v>148</v>
      </c>
      <c r="H236" s="217">
        <v>4.6139999999999999</v>
      </c>
      <c r="I236" s="218"/>
      <c r="J236" s="219">
        <f>ROUND(I236*H236,2)</f>
        <v>0</v>
      </c>
      <c r="K236" s="215" t="s">
        <v>205</v>
      </c>
      <c r="L236" s="220"/>
      <c r="M236" s="221" t="s">
        <v>3</v>
      </c>
      <c r="N236" s="222" t="s">
        <v>43</v>
      </c>
      <c r="O236" s="67"/>
      <c r="P236" s="186">
        <f>O236*H236</f>
        <v>0</v>
      </c>
      <c r="Q236" s="186">
        <v>0.0018</v>
      </c>
      <c r="R236" s="186">
        <f>Q236*H236</f>
        <v>0.0083051999999999987</v>
      </c>
      <c r="S236" s="186">
        <v>0</v>
      </c>
      <c r="T236" s="187">
        <f>S236*H236</f>
        <v>0</v>
      </c>
      <c r="AR236" s="19" t="s">
        <v>387</v>
      </c>
      <c r="AT236" s="19" t="s">
        <v>407</v>
      </c>
      <c r="AU236" s="19" t="s">
        <v>82</v>
      </c>
      <c r="AY236" s="19" t="s">
        <v>200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9" t="s">
        <v>80</v>
      </c>
      <c r="BK236" s="188">
        <f>ROUND(I236*H236,2)</f>
        <v>0</v>
      </c>
      <c r="BL236" s="19" t="s">
        <v>282</v>
      </c>
      <c r="BM236" s="19" t="s">
        <v>1095</v>
      </c>
    </row>
    <row r="237" s="12" customFormat="1">
      <c r="B237" s="189"/>
      <c r="D237" s="190" t="s">
        <v>208</v>
      </c>
      <c r="F237" s="192" t="s">
        <v>1096</v>
      </c>
      <c r="H237" s="193">
        <v>4.6139999999999999</v>
      </c>
      <c r="I237" s="194"/>
      <c r="L237" s="189"/>
      <c r="M237" s="195"/>
      <c r="N237" s="196"/>
      <c r="O237" s="196"/>
      <c r="P237" s="196"/>
      <c r="Q237" s="196"/>
      <c r="R237" s="196"/>
      <c r="S237" s="196"/>
      <c r="T237" s="197"/>
      <c r="AT237" s="191" t="s">
        <v>208</v>
      </c>
      <c r="AU237" s="191" t="s">
        <v>82</v>
      </c>
      <c r="AV237" s="12" t="s">
        <v>82</v>
      </c>
      <c r="AW237" s="12" t="s">
        <v>4</v>
      </c>
      <c r="AX237" s="12" t="s">
        <v>80</v>
      </c>
      <c r="AY237" s="191" t="s">
        <v>200</v>
      </c>
    </row>
    <row r="238" s="1" customFormat="1" ht="22.5" customHeight="1">
      <c r="B238" s="176"/>
      <c r="C238" s="177" t="s">
        <v>533</v>
      </c>
      <c r="D238" s="177" t="s">
        <v>202</v>
      </c>
      <c r="E238" s="178" t="s">
        <v>1097</v>
      </c>
      <c r="F238" s="179" t="s">
        <v>1098</v>
      </c>
      <c r="G238" s="180" t="s">
        <v>1099</v>
      </c>
      <c r="H238" s="238"/>
      <c r="I238" s="182"/>
      <c r="J238" s="183">
        <f>ROUND(I238*H238,2)</f>
        <v>0</v>
      </c>
      <c r="K238" s="179" t="s">
        <v>205</v>
      </c>
      <c r="L238" s="37"/>
      <c r="M238" s="184" t="s">
        <v>3</v>
      </c>
      <c r="N238" s="185" t="s">
        <v>43</v>
      </c>
      <c r="O238" s="67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AR238" s="19" t="s">
        <v>282</v>
      </c>
      <c r="AT238" s="19" t="s">
        <v>202</v>
      </c>
      <c r="AU238" s="19" t="s">
        <v>82</v>
      </c>
      <c r="AY238" s="19" t="s">
        <v>200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9" t="s">
        <v>80</v>
      </c>
      <c r="BK238" s="188">
        <f>ROUND(I238*H238,2)</f>
        <v>0</v>
      </c>
      <c r="BL238" s="19" t="s">
        <v>282</v>
      </c>
      <c r="BM238" s="19" t="s">
        <v>1100</v>
      </c>
    </row>
    <row r="239" s="11" customFormat="1" ht="22.8" customHeight="1">
      <c r="B239" s="163"/>
      <c r="D239" s="164" t="s">
        <v>71</v>
      </c>
      <c r="E239" s="174" t="s">
        <v>1101</v>
      </c>
      <c r="F239" s="174" t="s">
        <v>1102</v>
      </c>
      <c r="I239" s="166"/>
      <c r="J239" s="175">
        <f>BK239</f>
        <v>0</v>
      </c>
      <c r="L239" s="163"/>
      <c r="M239" s="168"/>
      <c r="N239" s="169"/>
      <c r="O239" s="169"/>
      <c r="P239" s="170">
        <f>SUM(P240:P242)</f>
        <v>0</v>
      </c>
      <c r="Q239" s="169"/>
      <c r="R239" s="170">
        <f>SUM(R240:R242)</f>
        <v>0.0060000000000000001</v>
      </c>
      <c r="S239" s="169"/>
      <c r="T239" s="171">
        <f>SUM(T240:T242)</f>
        <v>0</v>
      </c>
      <c r="AR239" s="164" t="s">
        <v>82</v>
      </c>
      <c r="AT239" s="172" t="s">
        <v>71</v>
      </c>
      <c r="AU239" s="172" t="s">
        <v>80</v>
      </c>
      <c r="AY239" s="164" t="s">
        <v>200</v>
      </c>
      <c r="BK239" s="173">
        <f>SUM(BK240:BK242)</f>
        <v>0</v>
      </c>
    </row>
    <row r="240" s="1" customFormat="1" ht="16.5" customHeight="1">
      <c r="B240" s="176"/>
      <c r="C240" s="177" t="s">
        <v>538</v>
      </c>
      <c r="D240" s="177" t="s">
        <v>202</v>
      </c>
      <c r="E240" s="178" t="s">
        <v>1103</v>
      </c>
      <c r="F240" s="179" t="s">
        <v>1104</v>
      </c>
      <c r="G240" s="180" t="s">
        <v>127</v>
      </c>
      <c r="H240" s="181">
        <v>1</v>
      </c>
      <c r="I240" s="182"/>
      <c r="J240" s="183">
        <f>ROUND(I240*H240,2)</f>
        <v>0</v>
      </c>
      <c r="K240" s="179" t="s">
        <v>205</v>
      </c>
      <c r="L240" s="37"/>
      <c r="M240" s="184" t="s">
        <v>3</v>
      </c>
      <c r="N240" s="185" t="s">
        <v>43</v>
      </c>
      <c r="O240" s="67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AR240" s="19" t="s">
        <v>282</v>
      </c>
      <c r="AT240" s="19" t="s">
        <v>202</v>
      </c>
      <c r="AU240" s="19" t="s">
        <v>82</v>
      </c>
      <c r="AY240" s="19" t="s">
        <v>200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9" t="s">
        <v>80</v>
      </c>
      <c r="BK240" s="188">
        <f>ROUND(I240*H240,2)</f>
        <v>0</v>
      </c>
      <c r="BL240" s="19" t="s">
        <v>282</v>
      </c>
      <c r="BM240" s="19" t="s">
        <v>1105</v>
      </c>
    </row>
    <row r="241" s="1" customFormat="1" ht="16.5" customHeight="1">
      <c r="B241" s="176"/>
      <c r="C241" s="213" t="s">
        <v>546</v>
      </c>
      <c r="D241" s="213" t="s">
        <v>407</v>
      </c>
      <c r="E241" s="214" t="s">
        <v>1106</v>
      </c>
      <c r="F241" s="215" t="s">
        <v>1107</v>
      </c>
      <c r="G241" s="216" t="s">
        <v>127</v>
      </c>
      <c r="H241" s="217">
        <v>1</v>
      </c>
      <c r="I241" s="218"/>
      <c r="J241" s="219">
        <f>ROUND(I241*H241,2)</f>
        <v>0</v>
      </c>
      <c r="K241" s="215" t="s">
        <v>3</v>
      </c>
      <c r="L241" s="220"/>
      <c r="M241" s="221" t="s">
        <v>3</v>
      </c>
      <c r="N241" s="222" t="s">
        <v>43</v>
      </c>
      <c r="O241" s="67"/>
      <c r="P241" s="186">
        <f>O241*H241</f>
        <v>0</v>
      </c>
      <c r="Q241" s="186">
        <v>0.0060000000000000001</v>
      </c>
      <c r="R241" s="186">
        <f>Q241*H241</f>
        <v>0.0060000000000000001</v>
      </c>
      <c r="S241" s="186">
        <v>0</v>
      </c>
      <c r="T241" s="187">
        <f>S241*H241</f>
        <v>0</v>
      </c>
      <c r="AR241" s="19" t="s">
        <v>387</v>
      </c>
      <c r="AT241" s="19" t="s">
        <v>407</v>
      </c>
      <c r="AU241" s="19" t="s">
        <v>82</v>
      </c>
      <c r="AY241" s="19" t="s">
        <v>200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9" t="s">
        <v>80</v>
      </c>
      <c r="BK241" s="188">
        <f>ROUND(I241*H241,2)</f>
        <v>0</v>
      </c>
      <c r="BL241" s="19" t="s">
        <v>282</v>
      </c>
      <c r="BM241" s="19" t="s">
        <v>1108</v>
      </c>
    </row>
    <row r="242" s="1" customFormat="1" ht="22.5" customHeight="1">
      <c r="B242" s="176"/>
      <c r="C242" s="177" t="s">
        <v>562</v>
      </c>
      <c r="D242" s="177" t="s">
        <v>202</v>
      </c>
      <c r="E242" s="178" t="s">
        <v>1109</v>
      </c>
      <c r="F242" s="179" t="s">
        <v>1110</v>
      </c>
      <c r="G242" s="180" t="s">
        <v>1099</v>
      </c>
      <c r="H242" s="238"/>
      <c r="I242" s="182"/>
      <c r="J242" s="183">
        <f>ROUND(I242*H242,2)</f>
        <v>0</v>
      </c>
      <c r="K242" s="179" t="s">
        <v>205</v>
      </c>
      <c r="L242" s="37"/>
      <c r="M242" s="239" t="s">
        <v>3</v>
      </c>
      <c r="N242" s="240" t="s">
        <v>43</v>
      </c>
      <c r="O242" s="235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AR242" s="19" t="s">
        <v>282</v>
      </c>
      <c r="AT242" s="19" t="s">
        <v>202</v>
      </c>
      <c r="AU242" s="19" t="s">
        <v>82</v>
      </c>
      <c r="AY242" s="19" t="s">
        <v>200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9" t="s">
        <v>80</v>
      </c>
      <c r="BK242" s="188">
        <f>ROUND(I242*H242,2)</f>
        <v>0</v>
      </c>
      <c r="BL242" s="19" t="s">
        <v>282</v>
      </c>
      <c r="BM242" s="19" t="s">
        <v>1111</v>
      </c>
    </row>
    <row r="243" s="1" customFormat="1" ht="6.96" customHeight="1">
      <c r="B243" s="52"/>
      <c r="C243" s="53"/>
      <c r="D243" s="53"/>
      <c r="E243" s="53"/>
      <c r="F243" s="53"/>
      <c r="G243" s="53"/>
      <c r="H243" s="53"/>
      <c r="I243" s="137"/>
      <c r="J243" s="53"/>
      <c r="K243" s="53"/>
      <c r="L243" s="37"/>
    </row>
  </sheetData>
  <autoFilter ref="C97:K2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91</v>
      </c>
      <c r="AZ2" s="118" t="s">
        <v>1112</v>
      </c>
      <c r="BA2" s="118" t="s">
        <v>1113</v>
      </c>
      <c r="BB2" s="118" t="s">
        <v>116</v>
      </c>
      <c r="BC2" s="118" t="s">
        <v>1114</v>
      </c>
      <c r="BD2" s="118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  <c r="AZ3" s="118" t="s">
        <v>125</v>
      </c>
      <c r="BA3" s="118" t="s">
        <v>126</v>
      </c>
      <c r="BB3" s="118" t="s">
        <v>127</v>
      </c>
      <c r="BC3" s="118" t="s">
        <v>216</v>
      </c>
      <c r="BD3" s="118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  <c r="AZ4" s="118" t="s">
        <v>114</v>
      </c>
      <c r="BA4" s="118" t="s">
        <v>1115</v>
      </c>
      <c r="BB4" s="118" t="s">
        <v>116</v>
      </c>
      <c r="BC4" s="118" t="s">
        <v>1116</v>
      </c>
      <c r="BD4" s="118" t="s">
        <v>82</v>
      </c>
    </row>
    <row r="5" ht="6.96" customHeight="1">
      <c r="B5" s="22"/>
      <c r="L5" s="22"/>
      <c r="AZ5" s="118" t="s">
        <v>156</v>
      </c>
      <c r="BA5" s="118" t="s">
        <v>1117</v>
      </c>
      <c r="BB5" s="118" t="s">
        <v>131</v>
      </c>
      <c r="BC5" s="118" t="s">
        <v>1118</v>
      </c>
      <c r="BD5" s="118" t="s">
        <v>82</v>
      </c>
    </row>
    <row r="6" ht="12" customHeight="1">
      <c r="B6" s="22"/>
      <c r="D6" s="31" t="s">
        <v>17</v>
      </c>
      <c r="L6" s="22"/>
      <c r="AZ6" s="118" t="s">
        <v>167</v>
      </c>
      <c r="BA6" s="118" t="s">
        <v>1119</v>
      </c>
      <c r="BB6" s="118" t="s">
        <v>116</v>
      </c>
      <c r="BC6" s="118" t="s">
        <v>1120</v>
      </c>
      <c r="BD6" s="118" t="s">
        <v>82</v>
      </c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  <c r="AZ7" s="118" t="s">
        <v>1121</v>
      </c>
      <c r="BA7" s="118" t="s">
        <v>1122</v>
      </c>
      <c r="BB7" s="118" t="s">
        <v>131</v>
      </c>
      <c r="BC7" s="118" t="s">
        <v>1123</v>
      </c>
      <c r="BD7" s="118" t="s">
        <v>82</v>
      </c>
    </row>
    <row r="8" ht="12" customHeight="1">
      <c r="B8" s="22"/>
      <c r="D8" s="31" t="s">
        <v>136</v>
      </c>
      <c r="L8" s="22"/>
      <c r="AZ8" s="118" t="s">
        <v>49</v>
      </c>
      <c r="BA8" s="118" t="s">
        <v>1124</v>
      </c>
      <c r="BB8" s="118" t="s">
        <v>131</v>
      </c>
      <c r="BC8" s="118" t="s">
        <v>1125</v>
      </c>
      <c r="BD8" s="118" t="s">
        <v>82</v>
      </c>
    </row>
    <row r="9" s="1" customFormat="1" ht="16.5" customHeight="1">
      <c r="B9" s="37"/>
      <c r="E9" s="120" t="s">
        <v>879</v>
      </c>
      <c r="F9" s="1"/>
      <c r="G9" s="1"/>
      <c r="H9" s="1"/>
      <c r="I9" s="121"/>
      <c r="L9" s="37"/>
      <c r="AZ9" s="118" t="s">
        <v>159</v>
      </c>
      <c r="BA9" s="118" t="s">
        <v>160</v>
      </c>
      <c r="BB9" s="118" t="s">
        <v>131</v>
      </c>
      <c r="BC9" s="118" t="s">
        <v>1126</v>
      </c>
      <c r="BD9" s="118" t="s">
        <v>82</v>
      </c>
    </row>
    <row r="10" s="1" customFormat="1" ht="12" customHeight="1">
      <c r="B10" s="37"/>
      <c r="D10" s="31" t="s">
        <v>880</v>
      </c>
      <c r="I10" s="121"/>
      <c r="L10" s="37"/>
    </row>
    <row r="11" s="1" customFormat="1" ht="36.96" customHeight="1">
      <c r="B11" s="37"/>
      <c r="E11" s="58" t="s">
        <v>1127</v>
      </c>
      <c r="F11" s="1"/>
      <c r="G11" s="1"/>
      <c r="H11" s="1"/>
      <c r="I11" s="121"/>
      <c r="L11" s="37"/>
    </row>
    <row r="12" s="1" customFormat="1">
      <c r="B12" s="37"/>
      <c r="I12" s="121"/>
      <c r="L12" s="37"/>
    </row>
    <row r="13" s="1" customFormat="1" ht="12" customHeight="1">
      <c r="B13" s="37"/>
      <c r="D13" s="31" t="s">
        <v>19</v>
      </c>
      <c r="F13" s="19" t="s">
        <v>3</v>
      </c>
      <c r="I13" s="122" t="s">
        <v>20</v>
      </c>
      <c r="J13" s="19" t="s">
        <v>3</v>
      </c>
      <c r="L13" s="37"/>
    </row>
    <row r="14" s="1" customFormat="1" ht="12" customHeight="1">
      <c r="B14" s="37"/>
      <c r="D14" s="31" t="s">
        <v>21</v>
      </c>
      <c r="F14" s="19" t="s">
        <v>22</v>
      </c>
      <c r="I14" s="122" t="s">
        <v>23</v>
      </c>
      <c r="J14" s="60" t="str">
        <f>'Rekapitulace stavby'!AN8</f>
        <v>12. 2. 2019</v>
      </c>
      <c r="L14" s="37"/>
    </row>
    <row r="15" s="1" customFormat="1" ht="10.8" customHeight="1">
      <c r="B15" s="37"/>
      <c r="I15" s="121"/>
      <c r="L15" s="37"/>
    </row>
    <row r="16" s="1" customFormat="1" ht="12" customHeight="1">
      <c r="B16" s="37"/>
      <c r="D16" s="31" t="s">
        <v>25</v>
      </c>
      <c r="I16" s="122" t="s">
        <v>26</v>
      </c>
      <c r="J16" s="19" t="s">
        <v>3</v>
      </c>
      <c r="L16" s="37"/>
    </row>
    <row r="17" s="1" customFormat="1" ht="18" customHeight="1">
      <c r="B17" s="37"/>
      <c r="E17" s="19" t="s">
        <v>27</v>
      </c>
      <c r="I17" s="122" t="s">
        <v>28</v>
      </c>
      <c r="J17" s="19" t="s">
        <v>3</v>
      </c>
      <c r="L17" s="37"/>
    </row>
    <row r="18" s="1" customFormat="1" ht="6.96" customHeight="1">
      <c r="B18" s="37"/>
      <c r="I18" s="121"/>
      <c r="L18" s="37"/>
    </row>
    <row r="19" s="1" customFormat="1" ht="12" customHeight="1">
      <c r="B19" s="37"/>
      <c r="D19" s="31" t="s">
        <v>29</v>
      </c>
      <c r="I19" s="122" t="s">
        <v>26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19"/>
      <c r="G20" s="19"/>
      <c r="H20" s="19"/>
      <c r="I20" s="122" t="s">
        <v>28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1"/>
      <c r="L21" s="37"/>
    </row>
    <row r="22" s="1" customFormat="1" ht="12" customHeight="1">
      <c r="B22" s="37"/>
      <c r="D22" s="31" t="s">
        <v>31</v>
      </c>
      <c r="I22" s="122" t="s">
        <v>26</v>
      </c>
      <c r="J22" s="19" t="s">
        <v>3</v>
      </c>
      <c r="L22" s="37"/>
    </row>
    <row r="23" s="1" customFormat="1" ht="18" customHeight="1">
      <c r="B23" s="37"/>
      <c r="E23" s="19" t="s">
        <v>32</v>
      </c>
      <c r="I23" s="122" t="s">
        <v>28</v>
      </c>
      <c r="J23" s="19" t="s">
        <v>3</v>
      </c>
      <c r="L23" s="37"/>
    </row>
    <row r="24" s="1" customFormat="1" ht="6.96" customHeight="1">
      <c r="B24" s="37"/>
      <c r="I24" s="121"/>
      <c r="L24" s="37"/>
    </row>
    <row r="25" s="1" customFormat="1" ht="12" customHeight="1">
      <c r="B25" s="37"/>
      <c r="D25" s="31" t="s">
        <v>34</v>
      </c>
      <c r="I25" s="122" t="s">
        <v>26</v>
      </c>
      <c r="J25" s="19" t="s">
        <v>3</v>
      </c>
      <c r="L25" s="37"/>
    </row>
    <row r="26" s="1" customFormat="1" ht="18" customHeight="1">
      <c r="B26" s="37"/>
      <c r="E26" s="19" t="s">
        <v>35</v>
      </c>
      <c r="I26" s="122" t="s">
        <v>28</v>
      </c>
      <c r="J26" s="19" t="s">
        <v>3</v>
      </c>
      <c r="L26" s="37"/>
    </row>
    <row r="27" s="1" customFormat="1" ht="6.96" customHeight="1">
      <c r="B27" s="37"/>
      <c r="I27" s="121"/>
      <c r="L27" s="37"/>
    </row>
    <row r="28" s="1" customFormat="1" ht="12" customHeight="1">
      <c r="B28" s="37"/>
      <c r="D28" s="31" t="s">
        <v>36</v>
      </c>
      <c r="I28" s="121"/>
      <c r="L28" s="37"/>
    </row>
    <row r="29" s="7" customFormat="1" ht="16.5" customHeight="1">
      <c r="B29" s="123"/>
      <c r="E29" s="35" t="s">
        <v>3</v>
      </c>
      <c r="F29" s="35"/>
      <c r="G29" s="35"/>
      <c r="H29" s="35"/>
      <c r="I29" s="124"/>
      <c r="L29" s="123"/>
    </row>
    <row r="30" s="1" customFormat="1" ht="6.96" customHeight="1">
      <c r="B30" s="37"/>
      <c r="I30" s="121"/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25.44" customHeight="1">
      <c r="B32" s="37"/>
      <c r="D32" s="126" t="s">
        <v>38</v>
      </c>
      <c r="I32" s="121"/>
      <c r="J32" s="83">
        <f>ROUND(J94, 2)</f>
        <v>0</v>
      </c>
      <c r="L32" s="37"/>
    </row>
    <row r="33" s="1" customFormat="1" ht="6.96" customHeight="1">
      <c r="B33" s="37"/>
      <c r="D33" s="63"/>
      <c r="E33" s="63"/>
      <c r="F33" s="63"/>
      <c r="G33" s="63"/>
      <c r="H33" s="63"/>
      <c r="I33" s="125"/>
      <c r="J33" s="63"/>
      <c r="K33" s="63"/>
      <c r="L33" s="37"/>
    </row>
    <row r="34" s="1" customFormat="1" ht="14.4" customHeight="1">
      <c r="B34" s="37"/>
      <c r="F34" s="41" t="s">
        <v>40</v>
      </c>
      <c r="I34" s="127" t="s">
        <v>39</v>
      </c>
      <c r="J34" s="41" t="s">
        <v>41</v>
      </c>
      <c r="L34" s="37"/>
    </row>
    <row r="35" s="1" customFormat="1" ht="14.4" customHeight="1">
      <c r="B35" s="37"/>
      <c r="D35" s="31" t="s">
        <v>42</v>
      </c>
      <c r="E35" s="31" t="s">
        <v>43</v>
      </c>
      <c r="F35" s="128">
        <f>ROUND((SUM(BE94:BE283)),  2)</f>
        <v>0</v>
      </c>
      <c r="I35" s="129">
        <v>0.20999999999999999</v>
      </c>
      <c r="J35" s="128">
        <f>ROUND(((SUM(BE94:BE283))*I35),  2)</f>
        <v>0</v>
      </c>
      <c r="L35" s="37"/>
    </row>
    <row r="36" s="1" customFormat="1" ht="14.4" customHeight="1">
      <c r="B36" s="37"/>
      <c r="E36" s="31" t="s">
        <v>44</v>
      </c>
      <c r="F36" s="128">
        <f>ROUND((SUM(BF94:BF283)),  2)</f>
        <v>0</v>
      </c>
      <c r="I36" s="129">
        <v>0.14999999999999999</v>
      </c>
      <c r="J36" s="128">
        <f>ROUND(((SUM(BF94:BF283))*I36),  2)</f>
        <v>0</v>
      </c>
      <c r="L36" s="37"/>
    </row>
    <row r="37" hidden="1" s="1" customFormat="1" ht="14.4" customHeight="1">
      <c r="B37" s="37"/>
      <c r="E37" s="31" t="s">
        <v>45</v>
      </c>
      <c r="F37" s="128">
        <f>ROUND((SUM(BG94:BG283)),  2)</f>
        <v>0</v>
      </c>
      <c r="I37" s="129">
        <v>0.20999999999999999</v>
      </c>
      <c r="J37" s="128">
        <f>0</f>
        <v>0</v>
      </c>
      <c r="L37" s="37"/>
    </row>
    <row r="38" hidden="1" s="1" customFormat="1" ht="14.4" customHeight="1">
      <c r="B38" s="37"/>
      <c r="E38" s="31" t="s">
        <v>46</v>
      </c>
      <c r="F38" s="128">
        <f>ROUND((SUM(BH94:BH283)),  2)</f>
        <v>0</v>
      </c>
      <c r="I38" s="129">
        <v>0.14999999999999999</v>
      </c>
      <c r="J38" s="128">
        <f>0</f>
        <v>0</v>
      </c>
      <c r="L38" s="37"/>
    </row>
    <row r="39" hidden="1" s="1" customFormat="1" ht="14.4" customHeight="1">
      <c r="B39" s="37"/>
      <c r="E39" s="31" t="s">
        <v>47</v>
      </c>
      <c r="F39" s="128">
        <f>ROUND((SUM(BI94:BI283)),  2)</f>
        <v>0</v>
      </c>
      <c r="I39" s="129">
        <v>0</v>
      </c>
      <c r="J39" s="128">
        <f>0</f>
        <v>0</v>
      </c>
      <c r="L39" s="37"/>
    </row>
    <row r="40" s="1" customFormat="1" ht="6.96" customHeight="1">
      <c r="B40" s="37"/>
      <c r="I40" s="121"/>
      <c r="L40" s="37"/>
    </row>
    <row r="41" s="1" customFormat="1" ht="25.44" customHeight="1">
      <c r="B41" s="37"/>
      <c r="C41" s="130"/>
      <c r="D41" s="131" t="s">
        <v>48</v>
      </c>
      <c r="E41" s="71"/>
      <c r="F41" s="7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37"/>
    </row>
    <row r="42" s="1" customFormat="1" ht="14.4" customHeight="1">
      <c r="B42" s="52"/>
      <c r="C42" s="53"/>
      <c r="D42" s="53"/>
      <c r="E42" s="53"/>
      <c r="F42" s="53"/>
      <c r="G42" s="53"/>
      <c r="H42" s="53"/>
      <c r="I42" s="137"/>
      <c r="J42" s="53"/>
      <c r="K42" s="53"/>
      <c r="L42" s="37"/>
    </row>
    <row r="46" s="1" customFormat="1" ht="6.96" customHeight="1">
      <c r="B46" s="54"/>
      <c r="C46" s="55"/>
      <c r="D46" s="55"/>
      <c r="E46" s="55"/>
      <c r="F46" s="55"/>
      <c r="G46" s="55"/>
      <c r="H46" s="55"/>
      <c r="I46" s="138"/>
      <c r="J46" s="55"/>
      <c r="K46" s="55"/>
      <c r="L46" s="37"/>
    </row>
    <row r="47" s="1" customFormat="1" ht="24.96" customHeight="1">
      <c r="B47" s="37"/>
      <c r="C47" s="23" t="s">
        <v>170</v>
      </c>
      <c r="I47" s="121"/>
      <c r="L47" s="37"/>
    </row>
    <row r="48" s="1" customFormat="1" ht="6.96" customHeight="1">
      <c r="B48" s="37"/>
      <c r="I48" s="121"/>
      <c r="L48" s="37"/>
    </row>
    <row r="49" s="1" customFormat="1" ht="12" customHeight="1">
      <c r="B49" s="37"/>
      <c r="C49" s="31" t="s">
        <v>17</v>
      </c>
      <c r="I49" s="121"/>
      <c r="L49" s="37"/>
    </row>
    <row r="50" s="1" customFormat="1" ht="16.5" customHeight="1">
      <c r="B50" s="37"/>
      <c r="E50" s="120" t="str">
        <f>E7</f>
        <v>Semčice, dostavba kanalizace a intenzifikace ČOV - Část A) Dostavba kanalizace - UZNATELNÉ NÁKLADY</v>
      </c>
      <c r="F50" s="31"/>
      <c r="G50" s="31"/>
      <c r="H50" s="31"/>
      <c r="I50" s="121"/>
      <c r="L50" s="37"/>
    </row>
    <row r="51" ht="12" customHeight="1">
      <c r="B51" s="22"/>
      <c r="C51" s="31" t="s">
        <v>136</v>
      </c>
      <c r="L51" s="22"/>
    </row>
    <row r="52" s="1" customFormat="1" ht="16.5" customHeight="1">
      <c r="B52" s="37"/>
      <c r="E52" s="120" t="s">
        <v>879</v>
      </c>
      <c r="F52" s="1"/>
      <c r="G52" s="1"/>
      <c r="H52" s="1"/>
      <c r="I52" s="121"/>
      <c r="L52" s="37"/>
    </row>
    <row r="53" s="1" customFormat="1" ht="12" customHeight="1">
      <c r="B53" s="37"/>
      <c r="C53" s="31" t="s">
        <v>880</v>
      </c>
      <c r="I53" s="121"/>
      <c r="L53" s="37"/>
    </row>
    <row r="54" s="1" customFormat="1" ht="16.5" customHeight="1">
      <c r="B54" s="37"/>
      <c r="E54" s="58" t="str">
        <f>E11</f>
        <v>02 - SO 03.2 - Výtlačný řad 2 - d110</v>
      </c>
      <c r="F54" s="1"/>
      <c r="G54" s="1"/>
      <c r="H54" s="1"/>
      <c r="I54" s="121"/>
      <c r="L54" s="37"/>
    </row>
    <row r="55" s="1" customFormat="1" ht="6.96" customHeight="1">
      <c r="B55" s="37"/>
      <c r="I55" s="121"/>
      <c r="L55" s="37"/>
    </row>
    <row r="56" s="1" customFormat="1" ht="12" customHeight="1">
      <c r="B56" s="37"/>
      <c r="C56" s="31" t="s">
        <v>21</v>
      </c>
      <c r="F56" s="19" t="str">
        <f>F14</f>
        <v>Semčice</v>
      </c>
      <c r="I56" s="122" t="s">
        <v>23</v>
      </c>
      <c r="J56" s="60" t="str">
        <f>IF(J14="","",J14)</f>
        <v>12. 2. 2019</v>
      </c>
      <c r="L56" s="37"/>
    </row>
    <row r="57" s="1" customFormat="1" ht="6.96" customHeight="1">
      <c r="B57" s="37"/>
      <c r="I57" s="121"/>
      <c r="L57" s="37"/>
    </row>
    <row r="58" s="1" customFormat="1" ht="24.9" customHeight="1">
      <c r="B58" s="37"/>
      <c r="C58" s="31" t="s">
        <v>25</v>
      </c>
      <c r="F58" s="19" t="str">
        <f>E17</f>
        <v>VaK Mladá Boleslav, a.s.</v>
      </c>
      <c r="I58" s="122" t="s">
        <v>31</v>
      </c>
      <c r="J58" s="35" t="str">
        <f>E23</f>
        <v>Vodohospodářské inženýrské služby, a.s.</v>
      </c>
      <c r="L58" s="37"/>
    </row>
    <row r="59" s="1" customFormat="1" ht="13.65" customHeight="1">
      <c r="B59" s="37"/>
      <c r="C59" s="31" t="s">
        <v>29</v>
      </c>
      <c r="F59" s="19" t="str">
        <f>IF(E20="","",E20)</f>
        <v>Vyplň údaj</v>
      </c>
      <c r="I59" s="122" t="s">
        <v>34</v>
      </c>
      <c r="J59" s="35" t="str">
        <f>E26</f>
        <v>Ing.Eva Mrvová</v>
      </c>
      <c r="L59" s="37"/>
    </row>
    <row r="60" s="1" customFormat="1" ht="10.32" customHeight="1">
      <c r="B60" s="37"/>
      <c r="I60" s="121"/>
      <c r="L60" s="37"/>
    </row>
    <row r="61" s="1" customFormat="1" ht="29.28" customHeight="1">
      <c r="B61" s="37"/>
      <c r="C61" s="139" t="s">
        <v>171</v>
      </c>
      <c r="D61" s="130"/>
      <c r="E61" s="130"/>
      <c r="F61" s="130"/>
      <c r="G61" s="130"/>
      <c r="H61" s="130"/>
      <c r="I61" s="140"/>
      <c r="J61" s="141" t="s">
        <v>172</v>
      </c>
      <c r="K61" s="130"/>
      <c r="L61" s="37"/>
    </row>
    <row r="62" s="1" customFormat="1" ht="10.32" customHeight="1">
      <c r="B62" s="37"/>
      <c r="I62" s="121"/>
      <c r="L62" s="37"/>
    </row>
    <row r="63" s="1" customFormat="1" ht="22.8" customHeight="1">
      <c r="B63" s="37"/>
      <c r="C63" s="142" t="s">
        <v>70</v>
      </c>
      <c r="I63" s="121"/>
      <c r="J63" s="83">
        <f>J94</f>
        <v>0</v>
      </c>
      <c r="L63" s="37"/>
      <c r="AU63" s="19" t="s">
        <v>173</v>
      </c>
    </row>
    <row r="64" s="8" customFormat="1" ht="24.96" customHeight="1">
      <c r="B64" s="143"/>
      <c r="D64" s="144" t="s">
        <v>1128</v>
      </c>
      <c r="E64" s="145"/>
      <c r="F64" s="145"/>
      <c r="G64" s="145"/>
      <c r="H64" s="145"/>
      <c r="I64" s="146"/>
      <c r="J64" s="147">
        <f>J95</f>
        <v>0</v>
      </c>
      <c r="L64" s="143"/>
    </row>
    <row r="65" s="9" customFormat="1" ht="19.92" customHeight="1">
      <c r="B65" s="148"/>
      <c r="D65" s="149" t="s">
        <v>175</v>
      </c>
      <c r="E65" s="150"/>
      <c r="F65" s="150"/>
      <c r="G65" s="150"/>
      <c r="H65" s="150"/>
      <c r="I65" s="151"/>
      <c r="J65" s="152">
        <f>J96</f>
        <v>0</v>
      </c>
      <c r="L65" s="148"/>
    </row>
    <row r="66" s="9" customFormat="1" ht="19.92" customHeight="1">
      <c r="B66" s="148"/>
      <c r="D66" s="149" t="s">
        <v>176</v>
      </c>
      <c r="E66" s="150"/>
      <c r="F66" s="150"/>
      <c r="G66" s="150"/>
      <c r="H66" s="150"/>
      <c r="I66" s="151"/>
      <c r="J66" s="152">
        <f>J177</f>
        <v>0</v>
      </c>
      <c r="L66" s="148"/>
    </row>
    <row r="67" s="9" customFormat="1" ht="19.92" customHeight="1">
      <c r="B67" s="148"/>
      <c r="D67" s="149" t="s">
        <v>177</v>
      </c>
      <c r="E67" s="150"/>
      <c r="F67" s="150"/>
      <c r="G67" s="150"/>
      <c r="H67" s="150"/>
      <c r="I67" s="151"/>
      <c r="J67" s="152">
        <f>J181</f>
        <v>0</v>
      </c>
      <c r="L67" s="148"/>
    </row>
    <row r="68" s="9" customFormat="1" ht="19.92" customHeight="1">
      <c r="B68" s="148"/>
      <c r="D68" s="149" t="s">
        <v>178</v>
      </c>
      <c r="E68" s="150"/>
      <c r="F68" s="150"/>
      <c r="G68" s="150"/>
      <c r="H68" s="150"/>
      <c r="I68" s="151"/>
      <c r="J68" s="152">
        <f>J185</f>
        <v>0</v>
      </c>
      <c r="L68" s="148"/>
    </row>
    <row r="69" s="9" customFormat="1" ht="19.92" customHeight="1">
      <c r="B69" s="148"/>
      <c r="D69" s="149" t="s">
        <v>179</v>
      </c>
      <c r="E69" s="150"/>
      <c r="F69" s="150"/>
      <c r="G69" s="150"/>
      <c r="H69" s="150"/>
      <c r="I69" s="151"/>
      <c r="J69" s="152">
        <f>J213</f>
        <v>0</v>
      </c>
      <c r="L69" s="148"/>
    </row>
    <row r="70" s="9" customFormat="1" ht="19.92" customHeight="1">
      <c r="B70" s="148"/>
      <c r="D70" s="149" t="s">
        <v>180</v>
      </c>
      <c r="E70" s="150"/>
      <c r="F70" s="150"/>
      <c r="G70" s="150"/>
      <c r="H70" s="150"/>
      <c r="I70" s="151"/>
      <c r="J70" s="152">
        <f>J260</f>
        <v>0</v>
      </c>
      <c r="L70" s="148"/>
    </row>
    <row r="71" s="9" customFormat="1" ht="19.92" customHeight="1">
      <c r="B71" s="148"/>
      <c r="D71" s="149" t="s">
        <v>181</v>
      </c>
      <c r="E71" s="150"/>
      <c r="F71" s="150"/>
      <c r="G71" s="150"/>
      <c r="H71" s="150"/>
      <c r="I71" s="151"/>
      <c r="J71" s="152">
        <f>J273</f>
        <v>0</v>
      </c>
      <c r="L71" s="148"/>
    </row>
    <row r="72" s="9" customFormat="1" ht="19.92" customHeight="1">
      <c r="B72" s="148"/>
      <c r="D72" s="149" t="s">
        <v>182</v>
      </c>
      <c r="E72" s="150"/>
      <c r="F72" s="150"/>
      <c r="G72" s="150"/>
      <c r="H72" s="150"/>
      <c r="I72" s="151"/>
      <c r="J72" s="152">
        <f>J282</f>
        <v>0</v>
      </c>
      <c r="L72" s="148"/>
    </row>
    <row r="73" s="1" customFormat="1" ht="21.84" customHeight="1">
      <c r="B73" s="37"/>
      <c r="I73" s="121"/>
      <c r="L73" s="37"/>
    </row>
    <row r="74" s="1" customFormat="1" ht="6.96" customHeight="1">
      <c r="B74" s="52"/>
      <c r="C74" s="53"/>
      <c r="D74" s="53"/>
      <c r="E74" s="53"/>
      <c r="F74" s="53"/>
      <c r="G74" s="53"/>
      <c r="H74" s="53"/>
      <c r="I74" s="137"/>
      <c r="J74" s="53"/>
      <c r="K74" s="53"/>
      <c r="L74" s="37"/>
    </row>
    <row r="78" s="1" customFormat="1" ht="6.96" customHeight="1">
      <c r="B78" s="54"/>
      <c r="C78" s="55"/>
      <c r="D78" s="55"/>
      <c r="E78" s="55"/>
      <c r="F78" s="55"/>
      <c r="G78" s="55"/>
      <c r="H78" s="55"/>
      <c r="I78" s="138"/>
      <c r="J78" s="55"/>
      <c r="K78" s="55"/>
      <c r="L78" s="37"/>
    </row>
    <row r="79" s="1" customFormat="1" ht="24.96" customHeight="1">
      <c r="B79" s="37"/>
      <c r="C79" s="23" t="s">
        <v>185</v>
      </c>
      <c r="I79" s="121"/>
      <c r="L79" s="37"/>
    </row>
    <row r="80" s="1" customFormat="1" ht="6.96" customHeight="1">
      <c r="B80" s="37"/>
      <c r="I80" s="121"/>
      <c r="L80" s="37"/>
    </row>
    <row r="81" s="1" customFormat="1" ht="12" customHeight="1">
      <c r="B81" s="37"/>
      <c r="C81" s="31" t="s">
        <v>17</v>
      </c>
      <c r="I81" s="121"/>
      <c r="L81" s="37"/>
    </row>
    <row r="82" s="1" customFormat="1" ht="16.5" customHeight="1">
      <c r="B82" s="37"/>
      <c r="E82" s="120" t="str">
        <f>E7</f>
        <v>Semčice, dostavba kanalizace a intenzifikace ČOV - Část A) Dostavba kanalizace - UZNATELNÉ NÁKLADY</v>
      </c>
      <c r="F82" s="31"/>
      <c r="G82" s="31"/>
      <c r="H82" s="31"/>
      <c r="I82" s="121"/>
      <c r="L82" s="37"/>
    </row>
    <row r="83" ht="12" customHeight="1">
      <c r="B83" s="22"/>
      <c r="C83" s="31" t="s">
        <v>136</v>
      </c>
      <c r="L83" s="22"/>
    </row>
    <row r="84" s="1" customFormat="1" ht="16.5" customHeight="1">
      <c r="B84" s="37"/>
      <c r="E84" s="120" t="s">
        <v>879</v>
      </c>
      <c r="F84" s="1"/>
      <c r="G84" s="1"/>
      <c r="H84" s="1"/>
      <c r="I84" s="121"/>
      <c r="L84" s="37"/>
    </row>
    <row r="85" s="1" customFormat="1" ht="12" customHeight="1">
      <c r="B85" s="37"/>
      <c r="C85" s="31" t="s">
        <v>880</v>
      </c>
      <c r="I85" s="121"/>
      <c r="L85" s="37"/>
    </row>
    <row r="86" s="1" customFormat="1" ht="16.5" customHeight="1">
      <c r="B86" s="37"/>
      <c r="E86" s="58" t="str">
        <f>E11</f>
        <v>02 - SO 03.2 - Výtlačný řad 2 - d110</v>
      </c>
      <c r="F86" s="1"/>
      <c r="G86" s="1"/>
      <c r="H86" s="1"/>
      <c r="I86" s="121"/>
      <c r="L86" s="37"/>
    </row>
    <row r="87" s="1" customFormat="1" ht="6.96" customHeight="1">
      <c r="B87" s="37"/>
      <c r="I87" s="121"/>
      <c r="L87" s="37"/>
    </row>
    <row r="88" s="1" customFormat="1" ht="12" customHeight="1">
      <c r="B88" s="37"/>
      <c r="C88" s="31" t="s">
        <v>21</v>
      </c>
      <c r="F88" s="19" t="str">
        <f>F14</f>
        <v>Semčice</v>
      </c>
      <c r="I88" s="122" t="s">
        <v>23</v>
      </c>
      <c r="J88" s="60" t="str">
        <f>IF(J14="","",J14)</f>
        <v>12. 2. 2019</v>
      </c>
      <c r="L88" s="37"/>
    </row>
    <row r="89" s="1" customFormat="1" ht="6.96" customHeight="1">
      <c r="B89" s="37"/>
      <c r="I89" s="121"/>
      <c r="L89" s="37"/>
    </row>
    <row r="90" s="1" customFormat="1" ht="24.9" customHeight="1">
      <c r="B90" s="37"/>
      <c r="C90" s="31" t="s">
        <v>25</v>
      </c>
      <c r="F90" s="19" t="str">
        <f>E17</f>
        <v>VaK Mladá Boleslav, a.s.</v>
      </c>
      <c r="I90" s="122" t="s">
        <v>31</v>
      </c>
      <c r="J90" s="35" t="str">
        <f>E23</f>
        <v>Vodohospodářské inženýrské služby, a.s.</v>
      </c>
      <c r="L90" s="37"/>
    </row>
    <row r="91" s="1" customFormat="1" ht="13.65" customHeight="1">
      <c r="B91" s="37"/>
      <c r="C91" s="31" t="s">
        <v>29</v>
      </c>
      <c r="F91" s="19" t="str">
        <f>IF(E20="","",E20)</f>
        <v>Vyplň údaj</v>
      </c>
      <c r="I91" s="122" t="s">
        <v>34</v>
      </c>
      <c r="J91" s="35" t="str">
        <f>E26</f>
        <v>Ing.Eva Mrvová</v>
      </c>
      <c r="L91" s="37"/>
    </row>
    <row r="92" s="1" customFormat="1" ht="10.32" customHeight="1">
      <c r="B92" s="37"/>
      <c r="I92" s="121"/>
      <c r="L92" s="37"/>
    </row>
    <row r="93" s="10" customFormat="1" ht="29.28" customHeight="1">
      <c r="B93" s="153"/>
      <c r="C93" s="154" t="s">
        <v>186</v>
      </c>
      <c r="D93" s="155" t="s">
        <v>57</v>
      </c>
      <c r="E93" s="155" t="s">
        <v>53</v>
      </c>
      <c r="F93" s="155" t="s">
        <v>54</v>
      </c>
      <c r="G93" s="155" t="s">
        <v>187</v>
      </c>
      <c r="H93" s="155" t="s">
        <v>188</v>
      </c>
      <c r="I93" s="156" t="s">
        <v>189</v>
      </c>
      <c r="J93" s="157" t="s">
        <v>172</v>
      </c>
      <c r="K93" s="158" t="s">
        <v>190</v>
      </c>
      <c r="L93" s="153"/>
      <c r="M93" s="75" t="s">
        <v>3</v>
      </c>
      <c r="N93" s="76" t="s">
        <v>42</v>
      </c>
      <c r="O93" s="76" t="s">
        <v>191</v>
      </c>
      <c r="P93" s="76" t="s">
        <v>192</v>
      </c>
      <c r="Q93" s="76" t="s">
        <v>193</v>
      </c>
      <c r="R93" s="76" t="s">
        <v>194</v>
      </c>
      <c r="S93" s="76" t="s">
        <v>195</v>
      </c>
      <c r="T93" s="77" t="s">
        <v>196</v>
      </c>
    </row>
    <row r="94" s="1" customFormat="1" ht="22.8" customHeight="1">
      <c r="B94" s="37"/>
      <c r="C94" s="80" t="s">
        <v>197</v>
      </c>
      <c r="I94" s="121"/>
      <c r="J94" s="159">
        <f>BK94</f>
        <v>0</v>
      </c>
      <c r="L94" s="37"/>
      <c r="M94" s="78"/>
      <c r="N94" s="63"/>
      <c r="O94" s="63"/>
      <c r="P94" s="160">
        <f>P95</f>
        <v>0</v>
      </c>
      <c r="Q94" s="63"/>
      <c r="R94" s="160">
        <f>R95</f>
        <v>39.426367140000004</v>
      </c>
      <c r="S94" s="63"/>
      <c r="T94" s="161">
        <f>T95</f>
        <v>727.63268800000003</v>
      </c>
      <c r="AT94" s="19" t="s">
        <v>71</v>
      </c>
      <c r="AU94" s="19" t="s">
        <v>173</v>
      </c>
      <c r="BK94" s="162">
        <f>BK95</f>
        <v>0</v>
      </c>
    </row>
    <row r="95" s="11" customFormat="1" ht="25.92" customHeight="1">
      <c r="B95" s="163"/>
      <c r="D95" s="164" t="s">
        <v>71</v>
      </c>
      <c r="E95" s="165" t="s">
        <v>198</v>
      </c>
      <c r="F95" s="165" t="s">
        <v>1129</v>
      </c>
      <c r="I95" s="166"/>
      <c r="J95" s="167">
        <f>BK95</f>
        <v>0</v>
      </c>
      <c r="L95" s="163"/>
      <c r="M95" s="168"/>
      <c r="N95" s="169"/>
      <c r="O95" s="169"/>
      <c r="P95" s="170">
        <f>P96+P177+P181+P185+P213+P260+P273+P282</f>
        <v>0</v>
      </c>
      <c r="Q95" s="169"/>
      <c r="R95" s="170">
        <f>R96+R177+R181+R185+R213+R260+R273+R282</f>
        <v>39.426367140000004</v>
      </c>
      <c r="S95" s="169"/>
      <c r="T95" s="171">
        <f>T96+T177+T181+T185+T213+T260+T273+T282</f>
        <v>727.63268800000003</v>
      </c>
      <c r="AR95" s="164" t="s">
        <v>80</v>
      </c>
      <c r="AT95" s="172" t="s">
        <v>71</v>
      </c>
      <c r="AU95" s="172" t="s">
        <v>72</v>
      </c>
      <c r="AY95" s="164" t="s">
        <v>200</v>
      </c>
      <c r="BK95" s="173">
        <f>BK96+BK177+BK181+BK185+BK213+BK260+BK273+BK282</f>
        <v>0</v>
      </c>
    </row>
    <row r="96" s="11" customFormat="1" ht="22.8" customHeight="1">
      <c r="B96" s="163"/>
      <c r="D96" s="164" t="s">
        <v>71</v>
      </c>
      <c r="E96" s="174" t="s">
        <v>80</v>
      </c>
      <c r="F96" s="174" t="s">
        <v>201</v>
      </c>
      <c r="I96" s="166"/>
      <c r="J96" s="175">
        <f>BK96</f>
        <v>0</v>
      </c>
      <c r="L96" s="163"/>
      <c r="M96" s="168"/>
      <c r="N96" s="169"/>
      <c r="O96" s="169"/>
      <c r="P96" s="170">
        <f>SUM(P97:P176)</f>
        <v>0</v>
      </c>
      <c r="Q96" s="169"/>
      <c r="R96" s="170">
        <f>SUM(R97:R176)</f>
        <v>2.3503175600000001</v>
      </c>
      <c r="S96" s="169"/>
      <c r="T96" s="171">
        <f>SUM(T97:T176)</f>
        <v>727.63268800000003</v>
      </c>
      <c r="AR96" s="164" t="s">
        <v>80</v>
      </c>
      <c r="AT96" s="172" t="s">
        <v>71</v>
      </c>
      <c r="AU96" s="172" t="s">
        <v>80</v>
      </c>
      <c r="AY96" s="164" t="s">
        <v>200</v>
      </c>
      <c r="BK96" s="173">
        <f>SUM(BK97:BK176)</f>
        <v>0</v>
      </c>
    </row>
    <row r="97" s="1" customFormat="1" ht="33.75" customHeight="1">
      <c r="B97" s="176"/>
      <c r="C97" s="177" t="s">
        <v>80</v>
      </c>
      <c r="D97" s="177" t="s">
        <v>202</v>
      </c>
      <c r="E97" s="178" t="s">
        <v>210</v>
      </c>
      <c r="F97" s="179" t="s">
        <v>211</v>
      </c>
      <c r="G97" s="180" t="s">
        <v>148</v>
      </c>
      <c r="H97" s="181">
        <v>623.36300000000006</v>
      </c>
      <c r="I97" s="182"/>
      <c r="J97" s="183">
        <f>ROUND(I97*H97,2)</f>
        <v>0</v>
      </c>
      <c r="K97" s="179" t="s">
        <v>205</v>
      </c>
      <c r="L97" s="37"/>
      <c r="M97" s="184" t="s">
        <v>3</v>
      </c>
      <c r="N97" s="185" t="s">
        <v>43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0.28999999999999998</v>
      </c>
      <c r="T97" s="187">
        <f>S97*H97</f>
        <v>180.77527000000001</v>
      </c>
      <c r="AR97" s="19" t="s">
        <v>206</v>
      </c>
      <c r="AT97" s="19" t="s">
        <v>202</v>
      </c>
      <c r="AU97" s="19" t="s">
        <v>82</v>
      </c>
      <c r="AY97" s="19" t="s">
        <v>200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80</v>
      </c>
      <c r="BK97" s="188">
        <f>ROUND(I97*H97,2)</f>
        <v>0</v>
      </c>
      <c r="BL97" s="19" t="s">
        <v>206</v>
      </c>
      <c r="BM97" s="19" t="s">
        <v>1130</v>
      </c>
    </row>
    <row r="98" s="13" customFormat="1">
      <c r="B98" s="198"/>
      <c r="D98" s="190" t="s">
        <v>208</v>
      </c>
      <c r="E98" s="199" t="s">
        <v>3</v>
      </c>
      <c r="F98" s="200" t="s">
        <v>213</v>
      </c>
      <c r="H98" s="199" t="s">
        <v>3</v>
      </c>
      <c r="I98" s="201"/>
      <c r="L98" s="198"/>
      <c r="M98" s="202"/>
      <c r="N98" s="203"/>
      <c r="O98" s="203"/>
      <c r="P98" s="203"/>
      <c r="Q98" s="203"/>
      <c r="R98" s="203"/>
      <c r="S98" s="203"/>
      <c r="T98" s="204"/>
      <c r="AT98" s="199" t="s">
        <v>208</v>
      </c>
      <c r="AU98" s="199" t="s">
        <v>82</v>
      </c>
      <c r="AV98" s="13" t="s">
        <v>80</v>
      </c>
      <c r="AW98" s="13" t="s">
        <v>33</v>
      </c>
      <c r="AX98" s="13" t="s">
        <v>72</v>
      </c>
      <c r="AY98" s="199" t="s">
        <v>200</v>
      </c>
    </row>
    <row r="99" s="12" customFormat="1">
      <c r="B99" s="189"/>
      <c r="D99" s="190" t="s">
        <v>208</v>
      </c>
      <c r="E99" s="191" t="s">
        <v>3</v>
      </c>
      <c r="F99" s="192" t="s">
        <v>1131</v>
      </c>
      <c r="H99" s="193">
        <v>330.863</v>
      </c>
      <c r="I99" s="194"/>
      <c r="L99" s="189"/>
      <c r="M99" s="195"/>
      <c r="N99" s="196"/>
      <c r="O99" s="196"/>
      <c r="P99" s="196"/>
      <c r="Q99" s="196"/>
      <c r="R99" s="196"/>
      <c r="S99" s="196"/>
      <c r="T99" s="197"/>
      <c r="AT99" s="191" t="s">
        <v>208</v>
      </c>
      <c r="AU99" s="191" t="s">
        <v>82</v>
      </c>
      <c r="AV99" s="12" t="s">
        <v>82</v>
      </c>
      <c r="AW99" s="12" t="s">
        <v>33</v>
      </c>
      <c r="AX99" s="12" t="s">
        <v>72</v>
      </c>
      <c r="AY99" s="191" t="s">
        <v>200</v>
      </c>
    </row>
    <row r="100" s="12" customFormat="1">
      <c r="B100" s="189"/>
      <c r="D100" s="190" t="s">
        <v>208</v>
      </c>
      <c r="E100" s="191" t="s">
        <v>3</v>
      </c>
      <c r="F100" s="192" t="s">
        <v>1132</v>
      </c>
      <c r="H100" s="193">
        <v>292.5</v>
      </c>
      <c r="I100" s="194"/>
      <c r="L100" s="189"/>
      <c r="M100" s="195"/>
      <c r="N100" s="196"/>
      <c r="O100" s="196"/>
      <c r="P100" s="196"/>
      <c r="Q100" s="196"/>
      <c r="R100" s="196"/>
      <c r="S100" s="196"/>
      <c r="T100" s="197"/>
      <c r="AT100" s="191" t="s">
        <v>208</v>
      </c>
      <c r="AU100" s="191" t="s">
        <v>82</v>
      </c>
      <c r="AV100" s="12" t="s">
        <v>82</v>
      </c>
      <c r="AW100" s="12" t="s">
        <v>33</v>
      </c>
      <c r="AX100" s="12" t="s">
        <v>72</v>
      </c>
      <c r="AY100" s="191" t="s">
        <v>200</v>
      </c>
    </row>
    <row r="101" s="14" customFormat="1">
      <c r="B101" s="205"/>
      <c r="D101" s="190" t="s">
        <v>208</v>
      </c>
      <c r="E101" s="206" t="s">
        <v>3</v>
      </c>
      <c r="F101" s="207" t="s">
        <v>215</v>
      </c>
      <c r="H101" s="208">
        <v>623.36300000000006</v>
      </c>
      <c r="I101" s="209"/>
      <c r="L101" s="205"/>
      <c r="M101" s="210"/>
      <c r="N101" s="211"/>
      <c r="O101" s="211"/>
      <c r="P101" s="211"/>
      <c r="Q101" s="211"/>
      <c r="R101" s="211"/>
      <c r="S101" s="211"/>
      <c r="T101" s="212"/>
      <c r="AT101" s="206" t="s">
        <v>208</v>
      </c>
      <c r="AU101" s="206" t="s">
        <v>82</v>
      </c>
      <c r="AV101" s="14" t="s">
        <v>206</v>
      </c>
      <c r="AW101" s="14" t="s">
        <v>33</v>
      </c>
      <c r="AX101" s="14" t="s">
        <v>80</v>
      </c>
      <c r="AY101" s="206" t="s">
        <v>200</v>
      </c>
    </row>
    <row r="102" s="12" customFormat="1">
      <c r="B102" s="189"/>
      <c r="D102" s="190" t="s">
        <v>208</v>
      </c>
      <c r="E102" s="191" t="s">
        <v>114</v>
      </c>
      <c r="F102" s="192" t="s">
        <v>1133</v>
      </c>
      <c r="H102" s="193">
        <v>441.14999999999998</v>
      </c>
      <c r="I102" s="194"/>
      <c r="L102" s="189"/>
      <c r="M102" s="195"/>
      <c r="N102" s="196"/>
      <c r="O102" s="196"/>
      <c r="P102" s="196"/>
      <c r="Q102" s="196"/>
      <c r="R102" s="196"/>
      <c r="S102" s="196"/>
      <c r="T102" s="197"/>
      <c r="AT102" s="191" t="s">
        <v>208</v>
      </c>
      <c r="AU102" s="191" t="s">
        <v>82</v>
      </c>
      <c r="AV102" s="12" t="s">
        <v>82</v>
      </c>
      <c r="AW102" s="12" t="s">
        <v>33</v>
      </c>
      <c r="AX102" s="12" t="s">
        <v>72</v>
      </c>
      <c r="AY102" s="191" t="s">
        <v>200</v>
      </c>
    </row>
    <row r="103" s="12" customFormat="1">
      <c r="B103" s="189"/>
      <c r="D103" s="190" t="s">
        <v>208</v>
      </c>
      <c r="E103" s="191" t="s">
        <v>167</v>
      </c>
      <c r="F103" s="192" t="s">
        <v>1134</v>
      </c>
      <c r="H103" s="193">
        <v>390</v>
      </c>
      <c r="I103" s="194"/>
      <c r="L103" s="189"/>
      <c r="M103" s="195"/>
      <c r="N103" s="196"/>
      <c r="O103" s="196"/>
      <c r="P103" s="196"/>
      <c r="Q103" s="196"/>
      <c r="R103" s="196"/>
      <c r="S103" s="196"/>
      <c r="T103" s="197"/>
      <c r="AT103" s="191" t="s">
        <v>208</v>
      </c>
      <c r="AU103" s="191" t="s">
        <v>82</v>
      </c>
      <c r="AV103" s="12" t="s">
        <v>82</v>
      </c>
      <c r="AW103" s="12" t="s">
        <v>33</v>
      </c>
      <c r="AX103" s="12" t="s">
        <v>72</v>
      </c>
      <c r="AY103" s="191" t="s">
        <v>200</v>
      </c>
    </row>
    <row r="104" s="1" customFormat="1" ht="33.75" customHeight="1">
      <c r="B104" s="176"/>
      <c r="C104" s="177" t="s">
        <v>82</v>
      </c>
      <c r="D104" s="177" t="s">
        <v>202</v>
      </c>
      <c r="E104" s="178" t="s">
        <v>1135</v>
      </c>
      <c r="F104" s="179" t="s">
        <v>1136</v>
      </c>
      <c r="G104" s="180" t="s">
        <v>148</v>
      </c>
      <c r="H104" s="181">
        <v>330.863</v>
      </c>
      <c r="I104" s="182"/>
      <c r="J104" s="183">
        <f>ROUND(I104*H104,2)</f>
        <v>0</v>
      </c>
      <c r="K104" s="179" t="s">
        <v>205</v>
      </c>
      <c r="L104" s="37"/>
      <c r="M104" s="184" t="s">
        <v>3</v>
      </c>
      <c r="N104" s="185" t="s">
        <v>43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0.44</v>
      </c>
      <c r="T104" s="187">
        <f>S104*H104</f>
        <v>145.57972000000001</v>
      </c>
      <c r="AR104" s="19" t="s">
        <v>206</v>
      </c>
      <c r="AT104" s="19" t="s">
        <v>202</v>
      </c>
      <c r="AU104" s="19" t="s">
        <v>82</v>
      </c>
      <c r="AY104" s="19" t="s">
        <v>200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80</v>
      </c>
      <c r="BK104" s="188">
        <f>ROUND(I104*H104,2)</f>
        <v>0</v>
      </c>
      <c r="BL104" s="19" t="s">
        <v>206</v>
      </c>
      <c r="BM104" s="19" t="s">
        <v>1137</v>
      </c>
    </row>
    <row r="105" s="13" customFormat="1">
      <c r="B105" s="198"/>
      <c r="D105" s="190" t="s">
        <v>208</v>
      </c>
      <c r="E105" s="199" t="s">
        <v>3</v>
      </c>
      <c r="F105" s="200" t="s">
        <v>1138</v>
      </c>
      <c r="H105" s="199" t="s">
        <v>3</v>
      </c>
      <c r="I105" s="201"/>
      <c r="L105" s="198"/>
      <c r="M105" s="202"/>
      <c r="N105" s="203"/>
      <c r="O105" s="203"/>
      <c r="P105" s="203"/>
      <c r="Q105" s="203"/>
      <c r="R105" s="203"/>
      <c r="S105" s="203"/>
      <c r="T105" s="204"/>
      <c r="AT105" s="199" t="s">
        <v>208</v>
      </c>
      <c r="AU105" s="199" t="s">
        <v>82</v>
      </c>
      <c r="AV105" s="13" t="s">
        <v>80</v>
      </c>
      <c r="AW105" s="13" t="s">
        <v>33</v>
      </c>
      <c r="AX105" s="13" t="s">
        <v>72</v>
      </c>
      <c r="AY105" s="199" t="s">
        <v>200</v>
      </c>
    </row>
    <row r="106" s="12" customFormat="1">
      <c r="B106" s="189"/>
      <c r="D106" s="190" t="s">
        <v>208</v>
      </c>
      <c r="E106" s="191" t="s">
        <v>3</v>
      </c>
      <c r="F106" s="192" t="s">
        <v>1139</v>
      </c>
      <c r="H106" s="193">
        <v>330.863</v>
      </c>
      <c r="I106" s="194"/>
      <c r="L106" s="189"/>
      <c r="M106" s="195"/>
      <c r="N106" s="196"/>
      <c r="O106" s="196"/>
      <c r="P106" s="196"/>
      <c r="Q106" s="196"/>
      <c r="R106" s="196"/>
      <c r="S106" s="196"/>
      <c r="T106" s="197"/>
      <c r="AT106" s="191" t="s">
        <v>208</v>
      </c>
      <c r="AU106" s="191" t="s">
        <v>82</v>
      </c>
      <c r="AV106" s="12" t="s">
        <v>82</v>
      </c>
      <c r="AW106" s="12" t="s">
        <v>33</v>
      </c>
      <c r="AX106" s="12" t="s">
        <v>80</v>
      </c>
      <c r="AY106" s="191" t="s">
        <v>200</v>
      </c>
    </row>
    <row r="107" s="1" customFormat="1" ht="22.5" customHeight="1">
      <c r="B107" s="176"/>
      <c r="C107" s="177" t="s">
        <v>216</v>
      </c>
      <c r="D107" s="177" t="s">
        <v>202</v>
      </c>
      <c r="E107" s="178" t="s">
        <v>222</v>
      </c>
      <c r="F107" s="179" t="s">
        <v>223</v>
      </c>
      <c r="G107" s="180" t="s">
        <v>148</v>
      </c>
      <c r="H107" s="181">
        <v>292.5</v>
      </c>
      <c r="I107" s="182"/>
      <c r="J107" s="183">
        <f>ROUND(I107*H107,2)</f>
        <v>0</v>
      </c>
      <c r="K107" s="179" t="s">
        <v>205</v>
      </c>
      <c r="L107" s="37"/>
      <c r="M107" s="184" t="s">
        <v>3</v>
      </c>
      <c r="N107" s="185" t="s">
        <v>43</v>
      </c>
      <c r="O107" s="67"/>
      <c r="P107" s="186">
        <f>O107*H107</f>
        <v>0</v>
      </c>
      <c r="Q107" s="186">
        <v>0</v>
      </c>
      <c r="R107" s="186">
        <f>Q107*H107</f>
        <v>0</v>
      </c>
      <c r="S107" s="186">
        <v>0.625</v>
      </c>
      <c r="T107" s="187">
        <f>S107*H107</f>
        <v>182.8125</v>
      </c>
      <c r="AR107" s="19" t="s">
        <v>206</v>
      </c>
      <c r="AT107" s="19" t="s">
        <v>202</v>
      </c>
      <c r="AU107" s="19" t="s">
        <v>82</v>
      </c>
      <c r="AY107" s="19" t="s">
        <v>200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80</v>
      </c>
      <c r="BK107" s="188">
        <f>ROUND(I107*H107,2)</f>
        <v>0</v>
      </c>
      <c r="BL107" s="19" t="s">
        <v>206</v>
      </c>
      <c r="BM107" s="19" t="s">
        <v>1140</v>
      </c>
    </row>
    <row r="108" s="13" customFormat="1">
      <c r="B108" s="198"/>
      <c r="D108" s="190" t="s">
        <v>208</v>
      </c>
      <c r="E108" s="199" t="s">
        <v>3</v>
      </c>
      <c r="F108" s="200" t="s">
        <v>225</v>
      </c>
      <c r="H108" s="199" t="s">
        <v>3</v>
      </c>
      <c r="I108" s="201"/>
      <c r="L108" s="198"/>
      <c r="M108" s="202"/>
      <c r="N108" s="203"/>
      <c r="O108" s="203"/>
      <c r="P108" s="203"/>
      <c r="Q108" s="203"/>
      <c r="R108" s="203"/>
      <c r="S108" s="203"/>
      <c r="T108" s="204"/>
      <c r="AT108" s="199" t="s">
        <v>208</v>
      </c>
      <c r="AU108" s="199" t="s">
        <v>82</v>
      </c>
      <c r="AV108" s="13" t="s">
        <v>80</v>
      </c>
      <c r="AW108" s="13" t="s">
        <v>33</v>
      </c>
      <c r="AX108" s="13" t="s">
        <v>72</v>
      </c>
      <c r="AY108" s="199" t="s">
        <v>200</v>
      </c>
    </row>
    <row r="109" s="12" customFormat="1">
      <c r="B109" s="189"/>
      <c r="D109" s="190" t="s">
        <v>208</v>
      </c>
      <c r="E109" s="191" t="s">
        <v>3</v>
      </c>
      <c r="F109" s="192" t="s">
        <v>1141</v>
      </c>
      <c r="H109" s="193">
        <v>292.5</v>
      </c>
      <c r="I109" s="194"/>
      <c r="L109" s="189"/>
      <c r="M109" s="195"/>
      <c r="N109" s="196"/>
      <c r="O109" s="196"/>
      <c r="P109" s="196"/>
      <c r="Q109" s="196"/>
      <c r="R109" s="196"/>
      <c r="S109" s="196"/>
      <c r="T109" s="197"/>
      <c r="AT109" s="191" t="s">
        <v>208</v>
      </c>
      <c r="AU109" s="191" t="s">
        <v>82</v>
      </c>
      <c r="AV109" s="12" t="s">
        <v>82</v>
      </c>
      <c r="AW109" s="12" t="s">
        <v>33</v>
      </c>
      <c r="AX109" s="12" t="s">
        <v>80</v>
      </c>
      <c r="AY109" s="191" t="s">
        <v>200</v>
      </c>
    </row>
    <row r="110" s="1" customFormat="1" ht="22.5" customHeight="1">
      <c r="B110" s="176"/>
      <c r="C110" s="177" t="s">
        <v>206</v>
      </c>
      <c r="D110" s="177" t="s">
        <v>202</v>
      </c>
      <c r="E110" s="178" t="s">
        <v>228</v>
      </c>
      <c r="F110" s="179" t="s">
        <v>229</v>
      </c>
      <c r="G110" s="180" t="s">
        <v>148</v>
      </c>
      <c r="H110" s="181">
        <v>330.863</v>
      </c>
      <c r="I110" s="182"/>
      <c r="J110" s="183">
        <f>ROUND(I110*H110,2)</f>
        <v>0</v>
      </c>
      <c r="K110" s="179" t="s">
        <v>205</v>
      </c>
      <c r="L110" s="37"/>
      <c r="M110" s="184" t="s">
        <v>3</v>
      </c>
      <c r="N110" s="185" t="s">
        <v>43</v>
      </c>
      <c r="O110" s="67"/>
      <c r="P110" s="186">
        <f>O110*H110</f>
        <v>0</v>
      </c>
      <c r="Q110" s="186">
        <v>0</v>
      </c>
      <c r="R110" s="186">
        <f>Q110*H110</f>
        <v>0</v>
      </c>
      <c r="S110" s="186">
        <v>0.098000000000000004</v>
      </c>
      <c r="T110" s="187">
        <f>S110*H110</f>
        <v>32.424574</v>
      </c>
      <c r="AR110" s="19" t="s">
        <v>206</v>
      </c>
      <c r="AT110" s="19" t="s">
        <v>202</v>
      </c>
      <c r="AU110" s="19" t="s">
        <v>82</v>
      </c>
      <c r="AY110" s="19" t="s">
        <v>200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80</v>
      </c>
      <c r="BK110" s="188">
        <f>ROUND(I110*H110,2)</f>
        <v>0</v>
      </c>
      <c r="BL110" s="19" t="s">
        <v>206</v>
      </c>
      <c r="BM110" s="19" t="s">
        <v>1142</v>
      </c>
    </row>
    <row r="111" s="12" customFormat="1">
      <c r="B111" s="189"/>
      <c r="D111" s="190" t="s">
        <v>208</v>
      </c>
      <c r="E111" s="191" t="s">
        <v>3</v>
      </c>
      <c r="F111" s="192" t="s">
        <v>1143</v>
      </c>
      <c r="H111" s="193">
        <v>330.863</v>
      </c>
      <c r="I111" s="194"/>
      <c r="L111" s="189"/>
      <c r="M111" s="195"/>
      <c r="N111" s="196"/>
      <c r="O111" s="196"/>
      <c r="P111" s="196"/>
      <c r="Q111" s="196"/>
      <c r="R111" s="196"/>
      <c r="S111" s="196"/>
      <c r="T111" s="197"/>
      <c r="AT111" s="191" t="s">
        <v>208</v>
      </c>
      <c r="AU111" s="191" t="s">
        <v>82</v>
      </c>
      <c r="AV111" s="12" t="s">
        <v>82</v>
      </c>
      <c r="AW111" s="12" t="s">
        <v>33</v>
      </c>
      <c r="AX111" s="12" t="s">
        <v>72</v>
      </c>
      <c r="AY111" s="191" t="s">
        <v>200</v>
      </c>
    </row>
    <row r="112" s="14" customFormat="1">
      <c r="B112" s="205"/>
      <c r="D112" s="190" t="s">
        <v>208</v>
      </c>
      <c r="E112" s="206" t="s">
        <v>3</v>
      </c>
      <c r="F112" s="207" t="s">
        <v>215</v>
      </c>
      <c r="H112" s="208">
        <v>330.863</v>
      </c>
      <c r="I112" s="209"/>
      <c r="L112" s="205"/>
      <c r="M112" s="210"/>
      <c r="N112" s="211"/>
      <c r="O112" s="211"/>
      <c r="P112" s="211"/>
      <c r="Q112" s="211"/>
      <c r="R112" s="211"/>
      <c r="S112" s="211"/>
      <c r="T112" s="212"/>
      <c r="AT112" s="206" t="s">
        <v>208</v>
      </c>
      <c r="AU112" s="206" t="s">
        <v>82</v>
      </c>
      <c r="AV112" s="14" t="s">
        <v>206</v>
      </c>
      <c r="AW112" s="14" t="s">
        <v>33</v>
      </c>
      <c r="AX112" s="14" t="s">
        <v>80</v>
      </c>
      <c r="AY112" s="206" t="s">
        <v>200</v>
      </c>
    </row>
    <row r="113" s="1" customFormat="1" ht="22.5" customHeight="1">
      <c r="B113" s="176"/>
      <c r="C113" s="177" t="s">
        <v>227</v>
      </c>
      <c r="D113" s="177" t="s">
        <v>202</v>
      </c>
      <c r="E113" s="178" t="s">
        <v>232</v>
      </c>
      <c r="F113" s="179" t="s">
        <v>233</v>
      </c>
      <c r="G113" s="180" t="s">
        <v>148</v>
      </c>
      <c r="H113" s="181">
        <v>292.5</v>
      </c>
      <c r="I113" s="182"/>
      <c r="J113" s="183">
        <f>ROUND(I113*H113,2)</f>
        <v>0</v>
      </c>
      <c r="K113" s="179" t="s">
        <v>205</v>
      </c>
      <c r="L113" s="37"/>
      <c r="M113" s="184" t="s">
        <v>3</v>
      </c>
      <c r="N113" s="185" t="s">
        <v>43</v>
      </c>
      <c r="O113" s="67"/>
      <c r="P113" s="186">
        <f>O113*H113</f>
        <v>0</v>
      </c>
      <c r="Q113" s="186">
        <v>0</v>
      </c>
      <c r="R113" s="186">
        <f>Q113*H113</f>
        <v>0</v>
      </c>
      <c r="S113" s="186">
        <v>0.22</v>
      </c>
      <c r="T113" s="187">
        <f>S113*H113</f>
        <v>64.349999999999994</v>
      </c>
      <c r="AR113" s="19" t="s">
        <v>206</v>
      </c>
      <c r="AT113" s="19" t="s">
        <v>202</v>
      </c>
      <c r="AU113" s="19" t="s">
        <v>82</v>
      </c>
      <c r="AY113" s="19" t="s">
        <v>200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80</v>
      </c>
      <c r="BK113" s="188">
        <f>ROUND(I113*H113,2)</f>
        <v>0</v>
      </c>
      <c r="BL113" s="19" t="s">
        <v>206</v>
      </c>
      <c r="BM113" s="19" t="s">
        <v>1144</v>
      </c>
    </row>
    <row r="114" s="13" customFormat="1">
      <c r="B114" s="198"/>
      <c r="D114" s="190" t="s">
        <v>208</v>
      </c>
      <c r="E114" s="199" t="s">
        <v>3</v>
      </c>
      <c r="F114" s="200" t="s">
        <v>235</v>
      </c>
      <c r="H114" s="199" t="s">
        <v>3</v>
      </c>
      <c r="I114" s="201"/>
      <c r="L114" s="198"/>
      <c r="M114" s="202"/>
      <c r="N114" s="203"/>
      <c r="O114" s="203"/>
      <c r="P114" s="203"/>
      <c r="Q114" s="203"/>
      <c r="R114" s="203"/>
      <c r="S114" s="203"/>
      <c r="T114" s="204"/>
      <c r="AT114" s="199" t="s">
        <v>208</v>
      </c>
      <c r="AU114" s="199" t="s">
        <v>82</v>
      </c>
      <c r="AV114" s="13" t="s">
        <v>80</v>
      </c>
      <c r="AW114" s="13" t="s">
        <v>33</v>
      </c>
      <c r="AX114" s="13" t="s">
        <v>72</v>
      </c>
      <c r="AY114" s="199" t="s">
        <v>200</v>
      </c>
    </row>
    <row r="115" s="12" customFormat="1">
      <c r="B115" s="189"/>
      <c r="D115" s="190" t="s">
        <v>208</v>
      </c>
      <c r="E115" s="191" t="s">
        <v>3</v>
      </c>
      <c r="F115" s="192" t="s">
        <v>1145</v>
      </c>
      <c r="H115" s="193">
        <v>292.5</v>
      </c>
      <c r="I115" s="194"/>
      <c r="L115" s="189"/>
      <c r="M115" s="195"/>
      <c r="N115" s="196"/>
      <c r="O115" s="196"/>
      <c r="P115" s="196"/>
      <c r="Q115" s="196"/>
      <c r="R115" s="196"/>
      <c r="S115" s="196"/>
      <c r="T115" s="197"/>
      <c r="AT115" s="191" t="s">
        <v>208</v>
      </c>
      <c r="AU115" s="191" t="s">
        <v>82</v>
      </c>
      <c r="AV115" s="12" t="s">
        <v>82</v>
      </c>
      <c r="AW115" s="12" t="s">
        <v>33</v>
      </c>
      <c r="AX115" s="12" t="s">
        <v>80</v>
      </c>
      <c r="AY115" s="191" t="s">
        <v>200</v>
      </c>
    </row>
    <row r="116" s="1" customFormat="1" ht="22.5" customHeight="1">
      <c r="B116" s="176"/>
      <c r="C116" s="177" t="s">
        <v>231</v>
      </c>
      <c r="D116" s="177" t="s">
        <v>202</v>
      </c>
      <c r="E116" s="178" t="s">
        <v>242</v>
      </c>
      <c r="F116" s="179" t="s">
        <v>243</v>
      </c>
      <c r="G116" s="180" t="s">
        <v>148</v>
      </c>
      <c r="H116" s="181">
        <v>950.70799999999997</v>
      </c>
      <c r="I116" s="182"/>
      <c r="J116" s="183">
        <f>ROUND(I116*H116,2)</f>
        <v>0</v>
      </c>
      <c r="K116" s="179" t="s">
        <v>205</v>
      </c>
      <c r="L116" s="37"/>
      <c r="M116" s="184" t="s">
        <v>3</v>
      </c>
      <c r="N116" s="185" t="s">
        <v>43</v>
      </c>
      <c r="O116" s="67"/>
      <c r="P116" s="186">
        <f>O116*H116</f>
        <v>0</v>
      </c>
      <c r="Q116" s="186">
        <v>6.9999999999999994E-05</v>
      </c>
      <c r="R116" s="186">
        <f>Q116*H116</f>
        <v>0.066549559999999994</v>
      </c>
      <c r="S116" s="186">
        <v>0.128</v>
      </c>
      <c r="T116" s="187">
        <f>S116*H116</f>
        <v>121.690624</v>
      </c>
      <c r="AR116" s="19" t="s">
        <v>206</v>
      </c>
      <c r="AT116" s="19" t="s">
        <v>202</v>
      </c>
      <c r="AU116" s="19" t="s">
        <v>82</v>
      </c>
      <c r="AY116" s="19" t="s">
        <v>200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9" t="s">
        <v>80</v>
      </c>
      <c r="BK116" s="188">
        <f>ROUND(I116*H116,2)</f>
        <v>0</v>
      </c>
      <c r="BL116" s="19" t="s">
        <v>206</v>
      </c>
      <c r="BM116" s="19" t="s">
        <v>1146</v>
      </c>
    </row>
    <row r="117" s="12" customFormat="1">
      <c r="B117" s="189"/>
      <c r="D117" s="190" t="s">
        <v>208</v>
      </c>
      <c r="E117" s="191" t="s">
        <v>3</v>
      </c>
      <c r="F117" s="192" t="s">
        <v>1147</v>
      </c>
      <c r="H117" s="193">
        <v>463.20800000000003</v>
      </c>
      <c r="I117" s="194"/>
      <c r="L117" s="189"/>
      <c r="M117" s="195"/>
      <c r="N117" s="196"/>
      <c r="O117" s="196"/>
      <c r="P117" s="196"/>
      <c r="Q117" s="196"/>
      <c r="R117" s="196"/>
      <c r="S117" s="196"/>
      <c r="T117" s="197"/>
      <c r="AT117" s="191" t="s">
        <v>208</v>
      </c>
      <c r="AU117" s="191" t="s">
        <v>82</v>
      </c>
      <c r="AV117" s="12" t="s">
        <v>82</v>
      </c>
      <c r="AW117" s="12" t="s">
        <v>33</v>
      </c>
      <c r="AX117" s="12" t="s">
        <v>72</v>
      </c>
      <c r="AY117" s="191" t="s">
        <v>200</v>
      </c>
    </row>
    <row r="118" s="12" customFormat="1">
      <c r="B118" s="189"/>
      <c r="D118" s="190" t="s">
        <v>208</v>
      </c>
      <c r="E118" s="191" t="s">
        <v>3</v>
      </c>
      <c r="F118" s="192" t="s">
        <v>1148</v>
      </c>
      <c r="H118" s="193">
        <v>487.5</v>
      </c>
      <c r="I118" s="194"/>
      <c r="L118" s="189"/>
      <c r="M118" s="195"/>
      <c r="N118" s="196"/>
      <c r="O118" s="196"/>
      <c r="P118" s="196"/>
      <c r="Q118" s="196"/>
      <c r="R118" s="196"/>
      <c r="S118" s="196"/>
      <c r="T118" s="197"/>
      <c r="AT118" s="191" t="s">
        <v>208</v>
      </c>
      <c r="AU118" s="191" t="s">
        <v>82</v>
      </c>
      <c r="AV118" s="12" t="s">
        <v>82</v>
      </c>
      <c r="AW118" s="12" t="s">
        <v>33</v>
      </c>
      <c r="AX118" s="12" t="s">
        <v>72</v>
      </c>
      <c r="AY118" s="191" t="s">
        <v>200</v>
      </c>
    </row>
    <row r="119" s="14" customFormat="1">
      <c r="B119" s="205"/>
      <c r="D119" s="190" t="s">
        <v>208</v>
      </c>
      <c r="E119" s="206" t="s">
        <v>3</v>
      </c>
      <c r="F119" s="207" t="s">
        <v>215</v>
      </c>
      <c r="H119" s="208">
        <v>950.70799999999997</v>
      </c>
      <c r="I119" s="209"/>
      <c r="L119" s="205"/>
      <c r="M119" s="210"/>
      <c r="N119" s="211"/>
      <c r="O119" s="211"/>
      <c r="P119" s="211"/>
      <c r="Q119" s="211"/>
      <c r="R119" s="211"/>
      <c r="S119" s="211"/>
      <c r="T119" s="212"/>
      <c r="AT119" s="206" t="s">
        <v>208</v>
      </c>
      <c r="AU119" s="206" t="s">
        <v>82</v>
      </c>
      <c r="AV119" s="14" t="s">
        <v>206</v>
      </c>
      <c r="AW119" s="14" t="s">
        <v>33</v>
      </c>
      <c r="AX119" s="14" t="s">
        <v>80</v>
      </c>
      <c r="AY119" s="206" t="s">
        <v>200</v>
      </c>
    </row>
    <row r="120" s="1" customFormat="1" ht="33.75" customHeight="1">
      <c r="B120" s="176"/>
      <c r="C120" s="177" t="s">
        <v>237</v>
      </c>
      <c r="D120" s="177" t="s">
        <v>202</v>
      </c>
      <c r="E120" s="178" t="s">
        <v>259</v>
      </c>
      <c r="F120" s="179" t="s">
        <v>260</v>
      </c>
      <c r="G120" s="180" t="s">
        <v>116</v>
      </c>
      <c r="H120" s="181">
        <v>18</v>
      </c>
      <c r="I120" s="182"/>
      <c r="J120" s="183">
        <f>ROUND(I120*H120,2)</f>
        <v>0</v>
      </c>
      <c r="K120" s="179" t="s">
        <v>205</v>
      </c>
      <c r="L120" s="37"/>
      <c r="M120" s="184" t="s">
        <v>3</v>
      </c>
      <c r="N120" s="185" t="s">
        <v>43</v>
      </c>
      <c r="O120" s="67"/>
      <c r="P120" s="186">
        <f>O120*H120</f>
        <v>0</v>
      </c>
      <c r="Q120" s="186">
        <v>0.0086800000000000002</v>
      </c>
      <c r="R120" s="186">
        <f>Q120*H120</f>
        <v>0.15623999999999999</v>
      </c>
      <c r="S120" s="186">
        <v>0</v>
      </c>
      <c r="T120" s="187">
        <f>S120*H120</f>
        <v>0</v>
      </c>
      <c r="AR120" s="19" t="s">
        <v>206</v>
      </c>
      <c r="AT120" s="19" t="s">
        <v>202</v>
      </c>
      <c r="AU120" s="19" t="s">
        <v>82</v>
      </c>
      <c r="AY120" s="19" t="s">
        <v>200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80</v>
      </c>
      <c r="BK120" s="188">
        <f>ROUND(I120*H120,2)</f>
        <v>0</v>
      </c>
      <c r="BL120" s="19" t="s">
        <v>206</v>
      </c>
      <c r="BM120" s="19" t="s">
        <v>1149</v>
      </c>
    </row>
    <row r="121" s="12" customFormat="1">
      <c r="B121" s="189"/>
      <c r="D121" s="190" t="s">
        <v>208</v>
      </c>
      <c r="E121" s="191" t="s">
        <v>3</v>
      </c>
      <c r="F121" s="192" t="s">
        <v>1150</v>
      </c>
      <c r="H121" s="193">
        <v>6.75</v>
      </c>
      <c r="I121" s="194"/>
      <c r="L121" s="189"/>
      <c r="M121" s="195"/>
      <c r="N121" s="196"/>
      <c r="O121" s="196"/>
      <c r="P121" s="196"/>
      <c r="Q121" s="196"/>
      <c r="R121" s="196"/>
      <c r="S121" s="196"/>
      <c r="T121" s="197"/>
      <c r="AT121" s="191" t="s">
        <v>208</v>
      </c>
      <c r="AU121" s="191" t="s">
        <v>82</v>
      </c>
      <c r="AV121" s="12" t="s">
        <v>82</v>
      </c>
      <c r="AW121" s="12" t="s">
        <v>33</v>
      </c>
      <c r="AX121" s="12" t="s">
        <v>72</v>
      </c>
      <c r="AY121" s="191" t="s">
        <v>200</v>
      </c>
    </row>
    <row r="122" s="12" customFormat="1">
      <c r="B122" s="189"/>
      <c r="D122" s="190" t="s">
        <v>208</v>
      </c>
      <c r="E122" s="191" t="s">
        <v>3</v>
      </c>
      <c r="F122" s="192" t="s">
        <v>1151</v>
      </c>
      <c r="H122" s="193">
        <v>11.25</v>
      </c>
      <c r="I122" s="194"/>
      <c r="L122" s="189"/>
      <c r="M122" s="195"/>
      <c r="N122" s="196"/>
      <c r="O122" s="196"/>
      <c r="P122" s="196"/>
      <c r="Q122" s="196"/>
      <c r="R122" s="196"/>
      <c r="S122" s="196"/>
      <c r="T122" s="197"/>
      <c r="AT122" s="191" t="s">
        <v>208</v>
      </c>
      <c r="AU122" s="191" t="s">
        <v>82</v>
      </c>
      <c r="AV122" s="12" t="s">
        <v>82</v>
      </c>
      <c r="AW122" s="12" t="s">
        <v>33</v>
      </c>
      <c r="AX122" s="12" t="s">
        <v>72</v>
      </c>
      <c r="AY122" s="191" t="s">
        <v>200</v>
      </c>
    </row>
    <row r="123" s="14" customFormat="1">
      <c r="B123" s="205"/>
      <c r="D123" s="190" t="s">
        <v>208</v>
      </c>
      <c r="E123" s="206" t="s">
        <v>3</v>
      </c>
      <c r="F123" s="207" t="s">
        <v>215</v>
      </c>
      <c r="H123" s="208">
        <v>18</v>
      </c>
      <c r="I123" s="209"/>
      <c r="L123" s="205"/>
      <c r="M123" s="210"/>
      <c r="N123" s="211"/>
      <c r="O123" s="211"/>
      <c r="P123" s="211"/>
      <c r="Q123" s="211"/>
      <c r="R123" s="211"/>
      <c r="S123" s="211"/>
      <c r="T123" s="212"/>
      <c r="AT123" s="206" t="s">
        <v>208</v>
      </c>
      <c r="AU123" s="206" t="s">
        <v>82</v>
      </c>
      <c r="AV123" s="14" t="s">
        <v>206</v>
      </c>
      <c r="AW123" s="14" t="s">
        <v>33</v>
      </c>
      <c r="AX123" s="14" t="s">
        <v>80</v>
      </c>
      <c r="AY123" s="206" t="s">
        <v>200</v>
      </c>
    </row>
    <row r="124" s="1" customFormat="1" ht="22.5" customHeight="1">
      <c r="B124" s="176"/>
      <c r="C124" s="177" t="s">
        <v>145</v>
      </c>
      <c r="D124" s="177" t="s">
        <v>202</v>
      </c>
      <c r="E124" s="178" t="s">
        <v>1152</v>
      </c>
      <c r="F124" s="179" t="s">
        <v>1153</v>
      </c>
      <c r="G124" s="180" t="s">
        <v>116</v>
      </c>
      <c r="H124" s="181">
        <v>10.5</v>
      </c>
      <c r="I124" s="182"/>
      <c r="J124" s="183">
        <f>ROUND(I124*H124,2)</f>
        <v>0</v>
      </c>
      <c r="K124" s="179" t="s">
        <v>3</v>
      </c>
      <c r="L124" s="37"/>
      <c r="M124" s="184" t="s">
        <v>3</v>
      </c>
      <c r="N124" s="185" t="s">
        <v>43</v>
      </c>
      <c r="O124" s="67"/>
      <c r="P124" s="186">
        <f>O124*H124</f>
        <v>0</v>
      </c>
      <c r="Q124" s="186">
        <v>0.01269</v>
      </c>
      <c r="R124" s="186">
        <f>Q124*H124</f>
        <v>0.133245</v>
      </c>
      <c r="S124" s="186">
        <v>0</v>
      </c>
      <c r="T124" s="187">
        <f>S124*H124</f>
        <v>0</v>
      </c>
      <c r="AR124" s="19" t="s">
        <v>206</v>
      </c>
      <c r="AT124" s="19" t="s">
        <v>202</v>
      </c>
      <c r="AU124" s="19" t="s">
        <v>82</v>
      </c>
      <c r="AY124" s="19" t="s">
        <v>200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9" t="s">
        <v>80</v>
      </c>
      <c r="BK124" s="188">
        <f>ROUND(I124*H124,2)</f>
        <v>0</v>
      </c>
      <c r="BL124" s="19" t="s">
        <v>206</v>
      </c>
      <c r="BM124" s="19" t="s">
        <v>1154</v>
      </c>
    </row>
    <row r="125" s="12" customFormat="1">
      <c r="B125" s="189"/>
      <c r="D125" s="190" t="s">
        <v>208</v>
      </c>
      <c r="E125" s="191" t="s">
        <v>3</v>
      </c>
      <c r="F125" s="192" t="s">
        <v>1155</v>
      </c>
      <c r="H125" s="193">
        <v>10.5</v>
      </c>
      <c r="I125" s="194"/>
      <c r="L125" s="189"/>
      <c r="M125" s="195"/>
      <c r="N125" s="196"/>
      <c r="O125" s="196"/>
      <c r="P125" s="196"/>
      <c r="Q125" s="196"/>
      <c r="R125" s="196"/>
      <c r="S125" s="196"/>
      <c r="T125" s="197"/>
      <c r="AT125" s="191" t="s">
        <v>208</v>
      </c>
      <c r="AU125" s="191" t="s">
        <v>82</v>
      </c>
      <c r="AV125" s="12" t="s">
        <v>82</v>
      </c>
      <c r="AW125" s="12" t="s">
        <v>33</v>
      </c>
      <c r="AX125" s="12" t="s">
        <v>80</v>
      </c>
      <c r="AY125" s="191" t="s">
        <v>200</v>
      </c>
    </row>
    <row r="126" s="1" customFormat="1" ht="33.75" customHeight="1">
      <c r="B126" s="176"/>
      <c r="C126" s="177" t="s">
        <v>247</v>
      </c>
      <c r="D126" s="177" t="s">
        <v>202</v>
      </c>
      <c r="E126" s="178" t="s">
        <v>269</v>
      </c>
      <c r="F126" s="179" t="s">
        <v>270</v>
      </c>
      <c r="G126" s="180" t="s">
        <v>116</v>
      </c>
      <c r="H126" s="181">
        <v>15.75</v>
      </c>
      <c r="I126" s="182"/>
      <c r="J126" s="183">
        <f>ROUND(I126*H126,2)</f>
        <v>0</v>
      </c>
      <c r="K126" s="179" t="s">
        <v>205</v>
      </c>
      <c r="L126" s="37"/>
      <c r="M126" s="184" t="s">
        <v>3</v>
      </c>
      <c r="N126" s="185" t="s">
        <v>43</v>
      </c>
      <c r="O126" s="67"/>
      <c r="P126" s="186">
        <f>O126*H126</f>
        <v>0</v>
      </c>
      <c r="Q126" s="186">
        <v>0.036900000000000002</v>
      </c>
      <c r="R126" s="186">
        <f>Q126*H126</f>
        <v>0.581175</v>
      </c>
      <c r="S126" s="186">
        <v>0</v>
      </c>
      <c r="T126" s="187">
        <f>S126*H126</f>
        <v>0</v>
      </c>
      <c r="AR126" s="19" t="s">
        <v>206</v>
      </c>
      <c r="AT126" s="19" t="s">
        <v>202</v>
      </c>
      <c r="AU126" s="19" t="s">
        <v>82</v>
      </c>
      <c r="AY126" s="19" t="s">
        <v>200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80</v>
      </c>
      <c r="BK126" s="188">
        <f>ROUND(I126*H126,2)</f>
        <v>0</v>
      </c>
      <c r="BL126" s="19" t="s">
        <v>206</v>
      </c>
      <c r="BM126" s="19" t="s">
        <v>1156</v>
      </c>
    </row>
    <row r="127" s="12" customFormat="1">
      <c r="B127" s="189"/>
      <c r="D127" s="190" t="s">
        <v>208</v>
      </c>
      <c r="E127" s="191" t="s">
        <v>3</v>
      </c>
      <c r="F127" s="192" t="s">
        <v>1157</v>
      </c>
      <c r="H127" s="193">
        <v>9</v>
      </c>
      <c r="I127" s="194"/>
      <c r="L127" s="189"/>
      <c r="M127" s="195"/>
      <c r="N127" s="196"/>
      <c r="O127" s="196"/>
      <c r="P127" s="196"/>
      <c r="Q127" s="196"/>
      <c r="R127" s="196"/>
      <c r="S127" s="196"/>
      <c r="T127" s="197"/>
      <c r="AT127" s="191" t="s">
        <v>208</v>
      </c>
      <c r="AU127" s="191" t="s">
        <v>82</v>
      </c>
      <c r="AV127" s="12" t="s">
        <v>82</v>
      </c>
      <c r="AW127" s="12" t="s">
        <v>33</v>
      </c>
      <c r="AX127" s="12" t="s">
        <v>72</v>
      </c>
      <c r="AY127" s="191" t="s">
        <v>200</v>
      </c>
    </row>
    <row r="128" s="12" customFormat="1">
      <c r="B128" s="189"/>
      <c r="D128" s="190" t="s">
        <v>208</v>
      </c>
      <c r="E128" s="191" t="s">
        <v>3</v>
      </c>
      <c r="F128" s="192" t="s">
        <v>1158</v>
      </c>
      <c r="H128" s="193">
        <v>6.75</v>
      </c>
      <c r="I128" s="194"/>
      <c r="L128" s="189"/>
      <c r="M128" s="195"/>
      <c r="N128" s="196"/>
      <c r="O128" s="196"/>
      <c r="P128" s="196"/>
      <c r="Q128" s="196"/>
      <c r="R128" s="196"/>
      <c r="S128" s="196"/>
      <c r="T128" s="197"/>
      <c r="AT128" s="191" t="s">
        <v>208</v>
      </c>
      <c r="AU128" s="191" t="s">
        <v>82</v>
      </c>
      <c r="AV128" s="12" t="s">
        <v>82</v>
      </c>
      <c r="AW128" s="12" t="s">
        <v>33</v>
      </c>
      <c r="AX128" s="12" t="s">
        <v>72</v>
      </c>
      <c r="AY128" s="191" t="s">
        <v>200</v>
      </c>
    </row>
    <row r="129" s="14" customFormat="1">
      <c r="B129" s="205"/>
      <c r="D129" s="190" t="s">
        <v>208</v>
      </c>
      <c r="E129" s="206" t="s">
        <v>3</v>
      </c>
      <c r="F129" s="207" t="s">
        <v>215</v>
      </c>
      <c r="H129" s="208">
        <v>15.75</v>
      </c>
      <c r="I129" s="209"/>
      <c r="L129" s="205"/>
      <c r="M129" s="210"/>
      <c r="N129" s="211"/>
      <c r="O129" s="211"/>
      <c r="P129" s="211"/>
      <c r="Q129" s="211"/>
      <c r="R129" s="211"/>
      <c r="S129" s="211"/>
      <c r="T129" s="212"/>
      <c r="AT129" s="206" t="s">
        <v>208</v>
      </c>
      <c r="AU129" s="206" t="s">
        <v>82</v>
      </c>
      <c r="AV129" s="14" t="s">
        <v>206</v>
      </c>
      <c r="AW129" s="14" t="s">
        <v>33</v>
      </c>
      <c r="AX129" s="14" t="s">
        <v>80</v>
      </c>
      <c r="AY129" s="206" t="s">
        <v>200</v>
      </c>
    </row>
    <row r="130" s="1" customFormat="1" ht="22.5" customHeight="1">
      <c r="B130" s="176"/>
      <c r="C130" s="177" t="s">
        <v>253</v>
      </c>
      <c r="D130" s="177" t="s">
        <v>202</v>
      </c>
      <c r="E130" s="178" t="s">
        <v>288</v>
      </c>
      <c r="F130" s="179" t="s">
        <v>289</v>
      </c>
      <c r="G130" s="180" t="s">
        <v>131</v>
      </c>
      <c r="H130" s="181">
        <v>146.02500000000001</v>
      </c>
      <c r="I130" s="182"/>
      <c r="J130" s="183">
        <f>ROUND(I130*H130,2)</f>
        <v>0</v>
      </c>
      <c r="K130" s="179" t="s">
        <v>205</v>
      </c>
      <c r="L130" s="37"/>
      <c r="M130" s="184" t="s">
        <v>3</v>
      </c>
      <c r="N130" s="185" t="s">
        <v>43</v>
      </c>
      <c r="O130" s="67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AR130" s="19" t="s">
        <v>206</v>
      </c>
      <c r="AT130" s="19" t="s">
        <v>202</v>
      </c>
      <c r="AU130" s="19" t="s">
        <v>82</v>
      </c>
      <c r="AY130" s="19" t="s">
        <v>200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80</v>
      </c>
      <c r="BK130" s="188">
        <f>ROUND(I130*H130,2)</f>
        <v>0</v>
      </c>
      <c r="BL130" s="19" t="s">
        <v>206</v>
      </c>
      <c r="BM130" s="19" t="s">
        <v>1159</v>
      </c>
    </row>
    <row r="131" s="12" customFormat="1">
      <c r="B131" s="189"/>
      <c r="D131" s="190" t="s">
        <v>208</v>
      </c>
      <c r="E131" s="191" t="s">
        <v>3</v>
      </c>
      <c r="F131" s="192" t="s">
        <v>1160</v>
      </c>
      <c r="H131" s="193">
        <v>146.02500000000001</v>
      </c>
      <c r="I131" s="194"/>
      <c r="L131" s="189"/>
      <c r="M131" s="195"/>
      <c r="N131" s="196"/>
      <c r="O131" s="196"/>
      <c r="P131" s="196"/>
      <c r="Q131" s="196"/>
      <c r="R131" s="196"/>
      <c r="S131" s="196"/>
      <c r="T131" s="197"/>
      <c r="AT131" s="191" t="s">
        <v>208</v>
      </c>
      <c r="AU131" s="191" t="s">
        <v>82</v>
      </c>
      <c r="AV131" s="12" t="s">
        <v>82</v>
      </c>
      <c r="AW131" s="12" t="s">
        <v>33</v>
      </c>
      <c r="AX131" s="12" t="s">
        <v>80</v>
      </c>
      <c r="AY131" s="191" t="s">
        <v>200</v>
      </c>
    </row>
    <row r="132" s="1" customFormat="1" ht="22.5" customHeight="1">
      <c r="B132" s="176"/>
      <c r="C132" s="177" t="s">
        <v>258</v>
      </c>
      <c r="D132" s="177" t="s">
        <v>202</v>
      </c>
      <c r="E132" s="178" t="s">
        <v>293</v>
      </c>
      <c r="F132" s="179" t="s">
        <v>294</v>
      </c>
      <c r="G132" s="180" t="s">
        <v>131</v>
      </c>
      <c r="H132" s="181">
        <v>213.28399999999999</v>
      </c>
      <c r="I132" s="182"/>
      <c r="J132" s="183">
        <f>ROUND(I132*H132,2)</f>
        <v>0</v>
      </c>
      <c r="K132" s="179" t="s">
        <v>205</v>
      </c>
      <c r="L132" s="37"/>
      <c r="M132" s="184" t="s">
        <v>3</v>
      </c>
      <c r="N132" s="185" t="s">
        <v>43</v>
      </c>
      <c r="O132" s="67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AR132" s="19" t="s">
        <v>206</v>
      </c>
      <c r="AT132" s="19" t="s">
        <v>202</v>
      </c>
      <c r="AU132" s="19" t="s">
        <v>82</v>
      </c>
      <c r="AY132" s="19" t="s">
        <v>200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9" t="s">
        <v>80</v>
      </c>
      <c r="BK132" s="188">
        <f>ROUND(I132*H132,2)</f>
        <v>0</v>
      </c>
      <c r="BL132" s="19" t="s">
        <v>206</v>
      </c>
      <c r="BM132" s="19" t="s">
        <v>1161</v>
      </c>
    </row>
    <row r="133" s="12" customFormat="1">
      <c r="B133" s="189"/>
      <c r="D133" s="190" t="s">
        <v>208</v>
      </c>
      <c r="E133" s="191" t="s">
        <v>3</v>
      </c>
      <c r="F133" s="192" t="s">
        <v>1162</v>
      </c>
      <c r="H133" s="193">
        <v>1371.5460000000001</v>
      </c>
      <c r="I133" s="194"/>
      <c r="L133" s="189"/>
      <c r="M133" s="195"/>
      <c r="N133" s="196"/>
      <c r="O133" s="196"/>
      <c r="P133" s="196"/>
      <c r="Q133" s="196"/>
      <c r="R133" s="196"/>
      <c r="S133" s="196"/>
      <c r="T133" s="197"/>
      <c r="AT133" s="191" t="s">
        <v>208</v>
      </c>
      <c r="AU133" s="191" t="s">
        <v>82</v>
      </c>
      <c r="AV133" s="12" t="s">
        <v>82</v>
      </c>
      <c r="AW133" s="12" t="s">
        <v>33</v>
      </c>
      <c r="AX133" s="12" t="s">
        <v>72</v>
      </c>
      <c r="AY133" s="191" t="s">
        <v>200</v>
      </c>
    </row>
    <row r="134" s="12" customFormat="1">
      <c r="B134" s="189"/>
      <c r="D134" s="190" t="s">
        <v>208</v>
      </c>
      <c r="E134" s="191" t="s">
        <v>3</v>
      </c>
      <c r="F134" s="192" t="s">
        <v>1163</v>
      </c>
      <c r="H134" s="193">
        <v>-181.97399999999999</v>
      </c>
      <c r="I134" s="194"/>
      <c r="L134" s="189"/>
      <c r="M134" s="195"/>
      <c r="N134" s="196"/>
      <c r="O134" s="196"/>
      <c r="P134" s="196"/>
      <c r="Q134" s="196"/>
      <c r="R134" s="196"/>
      <c r="S134" s="196"/>
      <c r="T134" s="197"/>
      <c r="AT134" s="191" t="s">
        <v>208</v>
      </c>
      <c r="AU134" s="191" t="s">
        <v>82</v>
      </c>
      <c r="AV134" s="12" t="s">
        <v>82</v>
      </c>
      <c r="AW134" s="12" t="s">
        <v>33</v>
      </c>
      <c r="AX134" s="12" t="s">
        <v>72</v>
      </c>
      <c r="AY134" s="191" t="s">
        <v>200</v>
      </c>
    </row>
    <row r="135" s="12" customFormat="1">
      <c r="B135" s="189"/>
      <c r="D135" s="190" t="s">
        <v>208</v>
      </c>
      <c r="E135" s="191" t="s">
        <v>3</v>
      </c>
      <c r="F135" s="192" t="s">
        <v>1164</v>
      </c>
      <c r="H135" s="193">
        <v>-146.25</v>
      </c>
      <c r="I135" s="194"/>
      <c r="L135" s="189"/>
      <c r="M135" s="195"/>
      <c r="N135" s="196"/>
      <c r="O135" s="196"/>
      <c r="P135" s="196"/>
      <c r="Q135" s="196"/>
      <c r="R135" s="196"/>
      <c r="S135" s="196"/>
      <c r="T135" s="197"/>
      <c r="AT135" s="191" t="s">
        <v>208</v>
      </c>
      <c r="AU135" s="191" t="s">
        <v>82</v>
      </c>
      <c r="AV135" s="12" t="s">
        <v>82</v>
      </c>
      <c r="AW135" s="12" t="s">
        <v>33</v>
      </c>
      <c r="AX135" s="12" t="s">
        <v>72</v>
      </c>
      <c r="AY135" s="191" t="s">
        <v>200</v>
      </c>
    </row>
    <row r="136" s="12" customFormat="1">
      <c r="B136" s="189"/>
      <c r="D136" s="190" t="s">
        <v>208</v>
      </c>
      <c r="E136" s="191" t="s">
        <v>3</v>
      </c>
      <c r="F136" s="192" t="s">
        <v>1165</v>
      </c>
      <c r="H136" s="193">
        <v>23.100000000000001</v>
      </c>
      <c r="I136" s="194"/>
      <c r="L136" s="189"/>
      <c r="M136" s="195"/>
      <c r="N136" s="196"/>
      <c r="O136" s="196"/>
      <c r="P136" s="196"/>
      <c r="Q136" s="196"/>
      <c r="R136" s="196"/>
      <c r="S136" s="196"/>
      <c r="T136" s="197"/>
      <c r="AT136" s="191" t="s">
        <v>208</v>
      </c>
      <c r="AU136" s="191" t="s">
        <v>82</v>
      </c>
      <c r="AV136" s="12" t="s">
        <v>82</v>
      </c>
      <c r="AW136" s="12" t="s">
        <v>33</v>
      </c>
      <c r="AX136" s="12" t="s">
        <v>72</v>
      </c>
      <c r="AY136" s="191" t="s">
        <v>200</v>
      </c>
    </row>
    <row r="137" s="12" customFormat="1">
      <c r="B137" s="189"/>
      <c r="D137" s="190" t="s">
        <v>208</v>
      </c>
      <c r="E137" s="191" t="s">
        <v>3</v>
      </c>
      <c r="F137" s="192" t="s">
        <v>1166</v>
      </c>
      <c r="H137" s="193">
        <v>28.600000000000001</v>
      </c>
      <c r="I137" s="194"/>
      <c r="L137" s="189"/>
      <c r="M137" s="195"/>
      <c r="N137" s="196"/>
      <c r="O137" s="196"/>
      <c r="P137" s="196"/>
      <c r="Q137" s="196"/>
      <c r="R137" s="196"/>
      <c r="S137" s="196"/>
      <c r="T137" s="197"/>
      <c r="AT137" s="191" t="s">
        <v>208</v>
      </c>
      <c r="AU137" s="191" t="s">
        <v>82</v>
      </c>
      <c r="AV137" s="12" t="s">
        <v>82</v>
      </c>
      <c r="AW137" s="12" t="s">
        <v>33</v>
      </c>
      <c r="AX137" s="12" t="s">
        <v>72</v>
      </c>
      <c r="AY137" s="191" t="s">
        <v>200</v>
      </c>
    </row>
    <row r="138" s="12" customFormat="1">
      <c r="B138" s="189"/>
      <c r="D138" s="190" t="s">
        <v>208</v>
      </c>
      <c r="E138" s="191" t="s">
        <v>3</v>
      </c>
      <c r="F138" s="192" t="s">
        <v>309</v>
      </c>
      <c r="H138" s="193">
        <v>10.4</v>
      </c>
      <c r="I138" s="194"/>
      <c r="L138" s="189"/>
      <c r="M138" s="195"/>
      <c r="N138" s="196"/>
      <c r="O138" s="196"/>
      <c r="P138" s="196"/>
      <c r="Q138" s="196"/>
      <c r="R138" s="196"/>
      <c r="S138" s="196"/>
      <c r="T138" s="197"/>
      <c r="AT138" s="191" t="s">
        <v>208</v>
      </c>
      <c r="AU138" s="191" t="s">
        <v>82</v>
      </c>
      <c r="AV138" s="12" t="s">
        <v>82</v>
      </c>
      <c r="AW138" s="12" t="s">
        <v>33</v>
      </c>
      <c r="AX138" s="12" t="s">
        <v>72</v>
      </c>
      <c r="AY138" s="191" t="s">
        <v>200</v>
      </c>
    </row>
    <row r="139" s="14" customFormat="1">
      <c r="B139" s="205"/>
      <c r="D139" s="190" t="s">
        <v>208</v>
      </c>
      <c r="E139" s="206" t="s">
        <v>3</v>
      </c>
      <c r="F139" s="207" t="s">
        <v>215</v>
      </c>
      <c r="H139" s="208">
        <v>1105.422</v>
      </c>
      <c r="I139" s="209"/>
      <c r="L139" s="205"/>
      <c r="M139" s="210"/>
      <c r="N139" s="211"/>
      <c r="O139" s="211"/>
      <c r="P139" s="211"/>
      <c r="Q139" s="211"/>
      <c r="R139" s="211"/>
      <c r="S139" s="211"/>
      <c r="T139" s="212"/>
      <c r="AT139" s="206" t="s">
        <v>208</v>
      </c>
      <c r="AU139" s="206" t="s">
        <v>82</v>
      </c>
      <c r="AV139" s="14" t="s">
        <v>206</v>
      </c>
      <c r="AW139" s="14" t="s">
        <v>33</v>
      </c>
      <c r="AX139" s="14" t="s">
        <v>72</v>
      </c>
      <c r="AY139" s="206" t="s">
        <v>200</v>
      </c>
    </row>
    <row r="140" s="12" customFormat="1">
      <c r="B140" s="189"/>
      <c r="D140" s="190" t="s">
        <v>208</v>
      </c>
      <c r="E140" s="191" t="s">
        <v>49</v>
      </c>
      <c r="F140" s="192" t="s">
        <v>1167</v>
      </c>
      <c r="H140" s="193">
        <v>1066.422</v>
      </c>
      <c r="I140" s="194"/>
      <c r="L140" s="189"/>
      <c r="M140" s="195"/>
      <c r="N140" s="196"/>
      <c r="O140" s="196"/>
      <c r="P140" s="196"/>
      <c r="Q140" s="196"/>
      <c r="R140" s="196"/>
      <c r="S140" s="196"/>
      <c r="T140" s="197"/>
      <c r="AT140" s="191" t="s">
        <v>208</v>
      </c>
      <c r="AU140" s="191" t="s">
        <v>82</v>
      </c>
      <c r="AV140" s="12" t="s">
        <v>82</v>
      </c>
      <c r="AW140" s="12" t="s">
        <v>33</v>
      </c>
      <c r="AX140" s="12" t="s">
        <v>72</v>
      </c>
      <c r="AY140" s="191" t="s">
        <v>200</v>
      </c>
    </row>
    <row r="141" s="12" customFormat="1">
      <c r="B141" s="189"/>
      <c r="D141" s="190" t="s">
        <v>208</v>
      </c>
      <c r="E141" s="191" t="s">
        <v>3</v>
      </c>
      <c r="F141" s="192" t="s">
        <v>296</v>
      </c>
      <c r="H141" s="193">
        <v>213.28399999999999</v>
      </c>
      <c r="I141" s="194"/>
      <c r="L141" s="189"/>
      <c r="M141" s="195"/>
      <c r="N141" s="196"/>
      <c r="O141" s="196"/>
      <c r="P141" s="196"/>
      <c r="Q141" s="196"/>
      <c r="R141" s="196"/>
      <c r="S141" s="196"/>
      <c r="T141" s="197"/>
      <c r="AT141" s="191" t="s">
        <v>208</v>
      </c>
      <c r="AU141" s="191" t="s">
        <v>82</v>
      </c>
      <c r="AV141" s="12" t="s">
        <v>82</v>
      </c>
      <c r="AW141" s="12" t="s">
        <v>33</v>
      </c>
      <c r="AX141" s="12" t="s">
        <v>80</v>
      </c>
      <c r="AY141" s="191" t="s">
        <v>200</v>
      </c>
    </row>
    <row r="142" s="1" customFormat="1" ht="22.5" customHeight="1">
      <c r="B142" s="176"/>
      <c r="C142" s="177" t="s">
        <v>263</v>
      </c>
      <c r="D142" s="177" t="s">
        <v>202</v>
      </c>
      <c r="E142" s="178" t="s">
        <v>298</v>
      </c>
      <c r="F142" s="179" t="s">
        <v>299</v>
      </c>
      <c r="G142" s="180" t="s">
        <v>131</v>
      </c>
      <c r="H142" s="181">
        <v>533.21100000000001</v>
      </c>
      <c r="I142" s="182"/>
      <c r="J142" s="183">
        <f>ROUND(I142*H142,2)</f>
        <v>0</v>
      </c>
      <c r="K142" s="179" t="s">
        <v>205</v>
      </c>
      <c r="L142" s="37"/>
      <c r="M142" s="184" t="s">
        <v>3</v>
      </c>
      <c r="N142" s="185" t="s">
        <v>43</v>
      </c>
      <c r="O142" s="67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AR142" s="19" t="s">
        <v>206</v>
      </c>
      <c r="AT142" s="19" t="s">
        <v>202</v>
      </c>
      <c r="AU142" s="19" t="s">
        <v>82</v>
      </c>
      <c r="AY142" s="19" t="s">
        <v>200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80</v>
      </c>
      <c r="BK142" s="188">
        <f>ROUND(I142*H142,2)</f>
        <v>0</v>
      </c>
      <c r="BL142" s="19" t="s">
        <v>206</v>
      </c>
      <c r="BM142" s="19" t="s">
        <v>1168</v>
      </c>
    </row>
    <row r="143" s="12" customFormat="1">
      <c r="B143" s="189"/>
      <c r="D143" s="190" t="s">
        <v>208</v>
      </c>
      <c r="E143" s="191" t="s">
        <v>3</v>
      </c>
      <c r="F143" s="192" t="s">
        <v>316</v>
      </c>
      <c r="H143" s="193">
        <v>533.21100000000001</v>
      </c>
      <c r="I143" s="194"/>
      <c r="L143" s="189"/>
      <c r="M143" s="195"/>
      <c r="N143" s="196"/>
      <c r="O143" s="196"/>
      <c r="P143" s="196"/>
      <c r="Q143" s="196"/>
      <c r="R143" s="196"/>
      <c r="S143" s="196"/>
      <c r="T143" s="197"/>
      <c r="AT143" s="191" t="s">
        <v>208</v>
      </c>
      <c r="AU143" s="191" t="s">
        <v>82</v>
      </c>
      <c r="AV143" s="12" t="s">
        <v>82</v>
      </c>
      <c r="AW143" s="12" t="s">
        <v>33</v>
      </c>
      <c r="AX143" s="12" t="s">
        <v>80</v>
      </c>
      <c r="AY143" s="191" t="s">
        <v>200</v>
      </c>
    </row>
    <row r="144" s="1" customFormat="1" ht="22.5" customHeight="1">
      <c r="B144" s="176"/>
      <c r="C144" s="177" t="s">
        <v>268</v>
      </c>
      <c r="D144" s="177" t="s">
        <v>202</v>
      </c>
      <c r="E144" s="178" t="s">
        <v>322</v>
      </c>
      <c r="F144" s="179" t="s">
        <v>323</v>
      </c>
      <c r="G144" s="180" t="s">
        <v>131</v>
      </c>
      <c r="H144" s="181">
        <v>319.92700000000002</v>
      </c>
      <c r="I144" s="182"/>
      <c r="J144" s="183">
        <f>ROUND(I144*H144,2)</f>
        <v>0</v>
      </c>
      <c r="K144" s="179" t="s">
        <v>205</v>
      </c>
      <c r="L144" s="37"/>
      <c r="M144" s="184" t="s">
        <v>3</v>
      </c>
      <c r="N144" s="185" t="s">
        <v>43</v>
      </c>
      <c r="O144" s="67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AR144" s="19" t="s">
        <v>206</v>
      </c>
      <c r="AT144" s="19" t="s">
        <v>202</v>
      </c>
      <c r="AU144" s="19" t="s">
        <v>82</v>
      </c>
      <c r="AY144" s="19" t="s">
        <v>200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9" t="s">
        <v>80</v>
      </c>
      <c r="BK144" s="188">
        <f>ROUND(I144*H144,2)</f>
        <v>0</v>
      </c>
      <c r="BL144" s="19" t="s">
        <v>206</v>
      </c>
      <c r="BM144" s="19" t="s">
        <v>1169</v>
      </c>
    </row>
    <row r="145" s="12" customFormat="1">
      <c r="B145" s="189"/>
      <c r="D145" s="190" t="s">
        <v>208</v>
      </c>
      <c r="E145" s="191" t="s">
        <v>3</v>
      </c>
      <c r="F145" s="192" t="s">
        <v>325</v>
      </c>
      <c r="H145" s="193">
        <v>319.92700000000002</v>
      </c>
      <c r="I145" s="194"/>
      <c r="L145" s="189"/>
      <c r="M145" s="195"/>
      <c r="N145" s="196"/>
      <c r="O145" s="196"/>
      <c r="P145" s="196"/>
      <c r="Q145" s="196"/>
      <c r="R145" s="196"/>
      <c r="S145" s="196"/>
      <c r="T145" s="197"/>
      <c r="AT145" s="191" t="s">
        <v>208</v>
      </c>
      <c r="AU145" s="191" t="s">
        <v>82</v>
      </c>
      <c r="AV145" s="12" t="s">
        <v>82</v>
      </c>
      <c r="AW145" s="12" t="s">
        <v>33</v>
      </c>
      <c r="AX145" s="12" t="s">
        <v>80</v>
      </c>
      <c r="AY145" s="191" t="s">
        <v>200</v>
      </c>
    </row>
    <row r="146" s="1" customFormat="1" ht="16.5" customHeight="1">
      <c r="B146" s="176"/>
      <c r="C146" s="177" t="s">
        <v>273</v>
      </c>
      <c r="D146" s="177" t="s">
        <v>202</v>
      </c>
      <c r="E146" s="178" t="s">
        <v>332</v>
      </c>
      <c r="F146" s="179" t="s">
        <v>333</v>
      </c>
      <c r="G146" s="180" t="s">
        <v>116</v>
      </c>
      <c r="H146" s="181">
        <v>6</v>
      </c>
      <c r="I146" s="182"/>
      <c r="J146" s="183">
        <f>ROUND(I146*H146,2)</f>
        <v>0</v>
      </c>
      <c r="K146" s="179" t="s">
        <v>3</v>
      </c>
      <c r="L146" s="37"/>
      <c r="M146" s="184" t="s">
        <v>3</v>
      </c>
      <c r="N146" s="185" t="s">
        <v>43</v>
      </c>
      <c r="O146" s="67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AR146" s="19" t="s">
        <v>206</v>
      </c>
      <c r="AT146" s="19" t="s">
        <v>202</v>
      </c>
      <c r="AU146" s="19" t="s">
        <v>82</v>
      </c>
      <c r="AY146" s="19" t="s">
        <v>200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80</v>
      </c>
      <c r="BK146" s="188">
        <f>ROUND(I146*H146,2)</f>
        <v>0</v>
      </c>
      <c r="BL146" s="19" t="s">
        <v>206</v>
      </c>
      <c r="BM146" s="19" t="s">
        <v>1170</v>
      </c>
    </row>
    <row r="147" s="12" customFormat="1">
      <c r="B147" s="189"/>
      <c r="D147" s="190" t="s">
        <v>208</v>
      </c>
      <c r="E147" s="191" t="s">
        <v>3</v>
      </c>
      <c r="F147" s="192" t="s">
        <v>1171</v>
      </c>
      <c r="H147" s="193">
        <v>6</v>
      </c>
      <c r="I147" s="194"/>
      <c r="L147" s="189"/>
      <c r="M147" s="195"/>
      <c r="N147" s="196"/>
      <c r="O147" s="196"/>
      <c r="P147" s="196"/>
      <c r="Q147" s="196"/>
      <c r="R147" s="196"/>
      <c r="S147" s="196"/>
      <c r="T147" s="197"/>
      <c r="AT147" s="191" t="s">
        <v>208</v>
      </c>
      <c r="AU147" s="191" t="s">
        <v>82</v>
      </c>
      <c r="AV147" s="12" t="s">
        <v>82</v>
      </c>
      <c r="AW147" s="12" t="s">
        <v>33</v>
      </c>
      <c r="AX147" s="12" t="s">
        <v>72</v>
      </c>
      <c r="AY147" s="191" t="s">
        <v>200</v>
      </c>
    </row>
    <row r="148" s="14" customFormat="1">
      <c r="B148" s="205"/>
      <c r="D148" s="190" t="s">
        <v>208</v>
      </c>
      <c r="E148" s="206" t="s">
        <v>164</v>
      </c>
      <c r="F148" s="207" t="s">
        <v>215</v>
      </c>
      <c r="H148" s="208">
        <v>6</v>
      </c>
      <c r="I148" s="209"/>
      <c r="L148" s="205"/>
      <c r="M148" s="210"/>
      <c r="N148" s="211"/>
      <c r="O148" s="211"/>
      <c r="P148" s="211"/>
      <c r="Q148" s="211"/>
      <c r="R148" s="211"/>
      <c r="S148" s="211"/>
      <c r="T148" s="212"/>
      <c r="AT148" s="206" t="s">
        <v>208</v>
      </c>
      <c r="AU148" s="206" t="s">
        <v>82</v>
      </c>
      <c r="AV148" s="14" t="s">
        <v>206</v>
      </c>
      <c r="AW148" s="14" t="s">
        <v>33</v>
      </c>
      <c r="AX148" s="14" t="s">
        <v>80</v>
      </c>
      <c r="AY148" s="206" t="s">
        <v>200</v>
      </c>
    </row>
    <row r="149" s="1" customFormat="1" ht="22.5" customHeight="1">
      <c r="B149" s="176"/>
      <c r="C149" s="177" t="s">
        <v>9</v>
      </c>
      <c r="D149" s="177" t="s">
        <v>202</v>
      </c>
      <c r="E149" s="178" t="s">
        <v>338</v>
      </c>
      <c r="F149" s="179" t="s">
        <v>339</v>
      </c>
      <c r="G149" s="180" t="s">
        <v>148</v>
      </c>
      <c r="H149" s="181">
        <v>1662.48</v>
      </c>
      <c r="I149" s="182"/>
      <c r="J149" s="183">
        <f>ROUND(I149*H149,2)</f>
        <v>0</v>
      </c>
      <c r="K149" s="179" t="s">
        <v>205</v>
      </c>
      <c r="L149" s="37"/>
      <c r="M149" s="184" t="s">
        <v>3</v>
      </c>
      <c r="N149" s="185" t="s">
        <v>43</v>
      </c>
      <c r="O149" s="67"/>
      <c r="P149" s="186">
        <f>O149*H149</f>
        <v>0</v>
      </c>
      <c r="Q149" s="186">
        <v>0.00084999999999999995</v>
      </c>
      <c r="R149" s="186">
        <f>Q149*H149</f>
        <v>1.413108</v>
      </c>
      <c r="S149" s="186">
        <v>0</v>
      </c>
      <c r="T149" s="187">
        <f>S149*H149</f>
        <v>0</v>
      </c>
      <c r="AR149" s="19" t="s">
        <v>206</v>
      </c>
      <c r="AT149" s="19" t="s">
        <v>202</v>
      </c>
      <c r="AU149" s="19" t="s">
        <v>82</v>
      </c>
      <c r="AY149" s="19" t="s">
        <v>200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9" t="s">
        <v>80</v>
      </c>
      <c r="BK149" s="188">
        <f>ROUND(I149*H149,2)</f>
        <v>0</v>
      </c>
      <c r="BL149" s="19" t="s">
        <v>206</v>
      </c>
      <c r="BM149" s="19" t="s">
        <v>1172</v>
      </c>
    </row>
    <row r="150" s="12" customFormat="1">
      <c r="B150" s="189"/>
      <c r="D150" s="190" t="s">
        <v>208</v>
      </c>
      <c r="E150" s="191" t="s">
        <v>3</v>
      </c>
      <c r="F150" s="192" t="s">
        <v>1173</v>
      </c>
      <c r="H150" s="193">
        <v>1662.48</v>
      </c>
      <c r="I150" s="194"/>
      <c r="L150" s="189"/>
      <c r="M150" s="195"/>
      <c r="N150" s="196"/>
      <c r="O150" s="196"/>
      <c r="P150" s="196"/>
      <c r="Q150" s="196"/>
      <c r="R150" s="196"/>
      <c r="S150" s="196"/>
      <c r="T150" s="197"/>
      <c r="AT150" s="191" t="s">
        <v>208</v>
      </c>
      <c r="AU150" s="191" t="s">
        <v>82</v>
      </c>
      <c r="AV150" s="12" t="s">
        <v>82</v>
      </c>
      <c r="AW150" s="12" t="s">
        <v>33</v>
      </c>
      <c r="AX150" s="12" t="s">
        <v>72</v>
      </c>
      <c r="AY150" s="191" t="s">
        <v>200</v>
      </c>
    </row>
    <row r="151" s="14" customFormat="1">
      <c r="B151" s="205"/>
      <c r="D151" s="190" t="s">
        <v>208</v>
      </c>
      <c r="E151" s="206" t="s">
        <v>3</v>
      </c>
      <c r="F151" s="207" t="s">
        <v>215</v>
      </c>
      <c r="H151" s="208">
        <v>1662.48</v>
      </c>
      <c r="I151" s="209"/>
      <c r="L151" s="205"/>
      <c r="M151" s="210"/>
      <c r="N151" s="211"/>
      <c r="O151" s="211"/>
      <c r="P151" s="211"/>
      <c r="Q151" s="211"/>
      <c r="R151" s="211"/>
      <c r="S151" s="211"/>
      <c r="T151" s="212"/>
      <c r="AT151" s="206" t="s">
        <v>208</v>
      </c>
      <c r="AU151" s="206" t="s">
        <v>82</v>
      </c>
      <c r="AV151" s="14" t="s">
        <v>206</v>
      </c>
      <c r="AW151" s="14" t="s">
        <v>33</v>
      </c>
      <c r="AX151" s="14" t="s">
        <v>80</v>
      </c>
      <c r="AY151" s="206" t="s">
        <v>200</v>
      </c>
    </row>
    <row r="152" s="1" customFormat="1" ht="22.5" customHeight="1">
      <c r="B152" s="176"/>
      <c r="C152" s="177" t="s">
        <v>282</v>
      </c>
      <c r="D152" s="177" t="s">
        <v>202</v>
      </c>
      <c r="E152" s="178" t="s">
        <v>347</v>
      </c>
      <c r="F152" s="179" t="s">
        <v>348</v>
      </c>
      <c r="G152" s="180" t="s">
        <v>148</v>
      </c>
      <c r="H152" s="181">
        <v>1662.48</v>
      </c>
      <c r="I152" s="182"/>
      <c r="J152" s="183">
        <f>ROUND(I152*H152,2)</f>
        <v>0</v>
      </c>
      <c r="K152" s="179" t="s">
        <v>205</v>
      </c>
      <c r="L152" s="37"/>
      <c r="M152" s="184" t="s">
        <v>3</v>
      </c>
      <c r="N152" s="185" t="s">
        <v>43</v>
      </c>
      <c r="O152" s="67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AR152" s="19" t="s">
        <v>206</v>
      </c>
      <c r="AT152" s="19" t="s">
        <v>202</v>
      </c>
      <c r="AU152" s="19" t="s">
        <v>82</v>
      </c>
      <c r="AY152" s="19" t="s">
        <v>200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9" t="s">
        <v>80</v>
      </c>
      <c r="BK152" s="188">
        <f>ROUND(I152*H152,2)</f>
        <v>0</v>
      </c>
      <c r="BL152" s="19" t="s">
        <v>206</v>
      </c>
      <c r="BM152" s="19" t="s">
        <v>1174</v>
      </c>
    </row>
    <row r="153" s="1" customFormat="1" ht="22.5" customHeight="1">
      <c r="B153" s="176"/>
      <c r="C153" s="177" t="s">
        <v>287</v>
      </c>
      <c r="D153" s="177" t="s">
        <v>202</v>
      </c>
      <c r="E153" s="178" t="s">
        <v>926</v>
      </c>
      <c r="F153" s="179" t="s">
        <v>927</v>
      </c>
      <c r="G153" s="180" t="s">
        <v>131</v>
      </c>
      <c r="H153" s="181">
        <v>639.85299999999995</v>
      </c>
      <c r="I153" s="182"/>
      <c r="J153" s="183">
        <f>ROUND(I153*H153,2)</f>
        <v>0</v>
      </c>
      <c r="K153" s="179" t="s">
        <v>205</v>
      </c>
      <c r="L153" s="37"/>
      <c r="M153" s="184" t="s">
        <v>3</v>
      </c>
      <c r="N153" s="185" t="s">
        <v>43</v>
      </c>
      <c r="O153" s="67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AR153" s="19" t="s">
        <v>206</v>
      </c>
      <c r="AT153" s="19" t="s">
        <v>202</v>
      </c>
      <c r="AU153" s="19" t="s">
        <v>82</v>
      </c>
      <c r="AY153" s="19" t="s">
        <v>200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80</v>
      </c>
      <c r="BK153" s="188">
        <f>ROUND(I153*H153,2)</f>
        <v>0</v>
      </c>
      <c r="BL153" s="19" t="s">
        <v>206</v>
      </c>
      <c r="BM153" s="19" t="s">
        <v>1175</v>
      </c>
    </row>
    <row r="154" s="12" customFormat="1">
      <c r="B154" s="189"/>
      <c r="D154" s="190" t="s">
        <v>208</v>
      </c>
      <c r="E154" s="191" t="s">
        <v>3</v>
      </c>
      <c r="F154" s="192" t="s">
        <v>929</v>
      </c>
      <c r="H154" s="193">
        <v>639.85299999999995</v>
      </c>
      <c r="I154" s="194"/>
      <c r="L154" s="189"/>
      <c r="M154" s="195"/>
      <c r="N154" s="196"/>
      <c r="O154" s="196"/>
      <c r="P154" s="196"/>
      <c r="Q154" s="196"/>
      <c r="R154" s="196"/>
      <c r="S154" s="196"/>
      <c r="T154" s="197"/>
      <c r="AT154" s="191" t="s">
        <v>208</v>
      </c>
      <c r="AU154" s="191" t="s">
        <v>82</v>
      </c>
      <c r="AV154" s="12" t="s">
        <v>82</v>
      </c>
      <c r="AW154" s="12" t="s">
        <v>33</v>
      </c>
      <c r="AX154" s="12" t="s">
        <v>80</v>
      </c>
      <c r="AY154" s="191" t="s">
        <v>200</v>
      </c>
    </row>
    <row r="155" s="1" customFormat="1" ht="22.5" customHeight="1">
      <c r="B155" s="176"/>
      <c r="C155" s="177" t="s">
        <v>292</v>
      </c>
      <c r="D155" s="177" t="s">
        <v>202</v>
      </c>
      <c r="E155" s="178" t="s">
        <v>932</v>
      </c>
      <c r="F155" s="179" t="s">
        <v>933</v>
      </c>
      <c r="G155" s="180" t="s">
        <v>131</v>
      </c>
      <c r="H155" s="181">
        <v>321.85899999999998</v>
      </c>
      <c r="I155" s="182"/>
      <c r="J155" s="183">
        <f>ROUND(I155*H155,2)</f>
        <v>0</v>
      </c>
      <c r="K155" s="179" t="s">
        <v>205</v>
      </c>
      <c r="L155" s="37"/>
      <c r="M155" s="184" t="s">
        <v>3</v>
      </c>
      <c r="N155" s="185" t="s">
        <v>43</v>
      </c>
      <c r="O155" s="67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AR155" s="19" t="s">
        <v>206</v>
      </c>
      <c r="AT155" s="19" t="s">
        <v>202</v>
      </c>
      <c r="AU155" s="19" t="s">
        <v>82</v>
      </c>
      <c r="AY155" s="19" t="s">
        <v>200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80</v>
      </c>
      <c r="BK155" s="188">
        <f>ROUND(I155*H155,2)</f>
        <v>0</v>
      </c>
      <c r="BL155" s="19" t="s">
        <v>206</v>
      </c>
      <c r="BM155" s="19" t="s">
        <v>1176</v>
      </c>
    </row>
    <row r="156" s="1" customFormat="1" ht="16.5" customHeight="1">
      <c r="B156" s="176"/>
      <c r="C156" s="177" t="s">
        <v>297</v>
      </c>
      <c r="D156" s="177" t="s">
        <v>202</v>
      </c>
      <c r="E156" s="178" t="s">
        <v>370</v>
      </c>
      <c r="F156" s="179" t="s">
        <v>371</v>
      </c>
      <c r="G156" s="180" t="s">
        <v>131</v>
      </c>
      <c r="H156" s="181">
        <v>321.85899999999998</v>
      </c>
      <c r="I156" s="182"/>
      <c r="J156" s="183">
        <f>ROUND(I156*H156,2)</f>
        <v>0</v>
      </c>
      <c r="K156" s="179" t="s">
        <v>205</v>
      </c>
      <c r="L156" s="37"/>
      <c r="M156" s="184" t="s">
        <v>3</v>
      </c>
      <c r="N156" s="185" t="s">
        <v>43</v>
      </c>
      <c r="O156" s="67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AR156" s="19" t="s">
        <v>206</v>
      </c>
      <c r="AT156" s="19" t="s">
        <v>202</v>
      </c>
      <c r="AU156" s="19" t="s">
        <v>82</v>
      </c>
      <c r="AY156" s="19" t="s">
        <v>200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9" t="s">
        <v>80</v>
      </c>
      <c r="BK156" s="188">
        <f>ROUND(I156*H156,2)</f>
        <v>0</v>
      </c>
      <c r="BL156" s="19" t="s">
        <v>206</v>
      </c>
      <c r="BM156" s="19" t="s">
        <v>1177</v>
      </c>
    </row>
    <row r="157" s="12" customFormat="1">
      <c r="B157" s="189"/>
      <c r="D157" s="190" t="s">
        <v>208</v>
      </c>
      <c r="E157" s="191" t="s">
        <v>3</v>
      </c>
      <c r="F157" s="192" t="s">
        <v>1178</v>
      </c>
      <c r="H157" s="193">
        <v>62.343000000000004</v>
      </c>
      <c r="I157" s="194"/>
      <c r="L157" s="189"/>
      <c r="M157" s="195"/>
      <c r="N157" s="196"/>
      <c r="O157" s="196"/>
      <c r="P157" s="196"/>
      <c r="Q157" s="196"/>
      <c r="R157" s="196"/>
      <c r="S157" s="196"/>
      <c r="T157" s="197"/>
      <c r="AT157" s="191" t="s">
        <v>208</v>
      </c>
      <c r="AU157" s="191" t="s">
        <v>82</v>
      </c>
      <c r="AV157" s="12" t="s">
        <v>82</v>
      </c>
      <c r="AW157" s="12" t="s">
        <v>33</v>
      </c>
      <c r="AX157" s="12" t="s">
        <v>72</v>
      </c>
      <c r="AY157" s="191" t="s">
        <v>200</v>
      </c>
    </row>
    <row r="158" s="12" customFormat="1">
      <c r="B158" s="189"/>
      <c r="D158" s="190" t="s">
        <v>208</v>
      </c>
      <c r="E158" s="191" t="s">
        <v>3</v>
      </c>
      <c r="F158" s="192" t="s">
        <v>1179</v>
      </c>
      <c r="H158" s="193">
        <v>249.37200000000001</v>
      </c>
      <c r="I158" s="194"/>
      <c r="L158" s="189"/>
      <c r="M158" s="195"/>
      <c r="N158" s="196"/>
      <c r="O158" s="196"/>
      <c r="P158" s="196"/>
      <c r="Q158" s="196"/>
      <c r="R158" s="196"/>
      <c r="S158" s="196"/>
      <c r="T158" s="197"/>
      <c r="AT158" s="191" t="s">
        <v>208</v>
      </c>
      <c r="AU158" s="191" t="s">
        <v>82</v>
      </c>
      <c r="AV158" s="12" t="s">
        <v>82</v>
      </c>
      <c r="AW158" s="12" t="s">
        <v>33</v>
      </c>
      <c r="AX158" s="12" t="s">
        <v>72</v>
      </c>
      <c r="AY158" s="191" t="s">
        <v>200</v>
      </c>
    </row>
    <row r="159" s="12" customFormat="1">
      <c r="B159" s="189"/>
      <c r="D159" s="190" t="s">
        <v>208</v>
      </c>
      <c r="E159" s="191" t="s">
        <v>3</v>
      </c>
      <c r="F159" s="192" t="s">
        <v>375</v>
      </c>
      <c r="H159" s="193">
        <v>10.144</v>
      </c>
      <c r="I159" s="194"/>
      <c r="L159" s="189"/>
      <c r="M159" s="195"/>
      <c r="N159" s="196"/>
      <c r="O159" s="196"/>
      <c r="P159" s="196"/>
      <c r="Q159" s="196"/>
      <c r="R159" s="196"/>
      <c r="S159" s="196"/>
      <c r="T159" s="197"/>
      <c r="AT159" s="191" t="s">
        <v>208</v>
      </c>
      <c r="AU159" s="191" t="s">
        <v>82</v>
      </c>
      <c r="AV159" s="12" t="s">
        <v>82</v>
      </c>
      <c r="AW159" s="12" t="s">
        <v>33</v>
      </c>
      <c r="AX159" s="12" t="s">
        <v>72</v>
      </c>
      <c r="AY159" s="191" t="s">
        <v>200</v>
      </c>
    </row>
    <row r="160" s="14" customFormat="1">
      <c r="B160" s="205"/>
      <c r="D160" s="190" t="s">
        <v>208</v>
      </c>
      <c r="E160" s="206" t="s">
        <v>156</v>
      </c>
      <c r="F160" s="207" t="s">
        <v>215</v>
      </c>
      <c r="H160" s="208">
        <v>321.85899999999998</v>
      </c>
      <c r="I160" s="209"/>
      <c r="L160" s="205"/>
      <c r="M160" s="210"/>
      <c r="N160" s="211"/>
      <c r="O160" s="211"/>
      <c r="P160" s="211"/>
      <c r="Q160" s="211"/>
      <c r="R160" s="211"/>
      <c r="S160" s="211"/>
      <c r="T160" s="212"/>
      <c r="AT160" s="206" t="s">
        <v>208</v>
      </c>
      <c r="AU160" s="206" t="s">
        <v>82</v>
      </c>
      <c r="AV160" s="14" t="s">
        <v>206</v>
      </c>
      <c r="AW160" s="14" t="s">
        <v>33</v>
      </c>
      <c r="AX160" s="14" t="s">
        <v>80</v>
      </c>
      <c r="AY160" s="206" t="s">
        <v>200</v>
      </c>
    </row>
    <row r="161" s="1" customFormat="1" ht="22.5" customHeight="1">
      <c r="B161" s="176"/>
      <c r="C161" s="177" t="s">
        <v>317</v>
      </c>
      <c r="D161" s="177" t="s">
        <v>202</v>
      </c>
      <c r="E161" s="178" t="s">
        <v>382</v>
      </c>
      <c r="F161" s="179" t="s">
        <v>383</v>
      </c>
      <c r="G161" s="180" t="s">
        <v>384</v>
      </c>
      <c r="H161" s="181">
        <v>514.38</v>
      </c>
      <c r="I161" s="182"/>
      <c r="J161" s="183">
        <f>ROUND(I161*H161,2)</f>
        <v>0</v>
      </c>
      <c r="K161" s="179" t="s">
        <v>205</v>
      </c>
      <c r="L161" s="37"/>
      <c r="M161" s="184" t="s">
        <v>3</v>
      </c>
      <c r="N161" s="185" t="s">
        <v>43</v>
      </c>
      <c r="O161" s="67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AR161" s="19" t="s">
        <v>206</v>
      </c>
      <c r="AT161" s="19" t="s">
        <v>202</v>
      </c>
      <c r="AU161" s="19" t="s">
        <v>82</v>
      </c>
      <c r="AY161" s="19" t="s">
        <v>200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80</v>
      </c>
      <c r="BK161" s="188">
        <f>ROUND(I161*H161,2)</f>
        <v>0</v>
      </c>
      <c r="BL161" s="19" t="s">
        <v>206</v>
      </c>
      <c r="BM161" s="19" t="s">
        <v>1180</v>
      </c>
    </row>
    <row r="162" s="12" customFormat="1">
      <c r="B162" s="189"/>
      <c r="D162" s="190" t="s">
        <v>208</v>
      </c>
      <c r="F162" s="192" t="s">
        <v>1181</v>
      </c>
      <c r="H162" s="193">
        <v>514.38</v>
      </c>
      <c r="I162" s="194"/>
      <c r="L162" s="189"/>
      <c r="M162" s="195"/>
      <c r="N162" s="196"/>
      <c r="O162" s="196"/>
      <c r="P162" s="196"/>
      <c r="Q162" s="196"/>
      <c r="R162" s="196"/>
      <c r="S162" s="196"/>
      <c r="T162" s="197"/>
      <c r="AT162" s="191" t="s">
        <v>208</v>
      </c>
      <c r="AU162" s="191" t="s">
        <v>82</v>
      </c>
      <c r="AV162" s="12" t="s">
        <v>82</v>
      </c>
      <c r="AW162" s="12" t="s">
        <v>4</v>
      </c>
      <c r="AX162" s="12" t="s">
        <v>80</v>
      </c>
      <c r="AY162" s="191" t="s">
        <v>200</v>
      </c>
    </row>
    <row r="163" s="1" customFormat="1" ht="22.5" customHeight="1">
      <c r="B163" s="176"/>
      <c r="C163" s="177" t="s">
        <v>8</v>
      </c>
      <c r="D163" s="177" t="s">
        <v>202</v>
      </c>
      <c r="E163" s="178" t="s">
        <v>935</v>
      </c>
      <c r="F163" s="179" t="s">
        <v>356</v>
      </c>
      <c r="G163" s="180" t="s">
        <v>131</v>
      </c>
      <c r="H163" s="181">
        <v>1810.9849999999999</v>
      </c>
      <c r="I163" s="182"/>
      <c r="J163" s="183">
        <f>ROUND(I163*H163,2)</f>
        <v>0</v>
      </c>
      <c r="K163" s="179" t="s">
        <v>205</v>
      </c>
      <c r="L163" s="37"/>
      <c r="M163" s="184" t="s">
        <v>3</v>
      </c>
      <c r="N163" s="185" t="s">
        <v>43</v>
      </c>
      <c r="O163" s="67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AR163" s="19" t="s">
        <v>206</v>
      </c>
      <c r="AT163" s="19" t="s">
        <v>202</v>
      </c>
      <c r="AU163" s="19" t="s">
        <v>82</v>
      </c>
      <c r="AY163" s="19" t="s">
        <v>200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9" t="s">
        <v>80</v>
      </c>
      <c r="BK163" s="188">
        <f>ROUND(I163*H163,2)</f>
        <v>0</v>
      </c>
      <c r="BL163" s="19" t="s">
        <v>206</v>
      </c>
      <c r="BM163" s="19" t="s">
        <v>1182</v>
      </c>
    </row>
    <row r="164" s="12" customFormat="1">
      <c r="B164" s="189"/>
      <c r="D164" s="190" t="s">
        <v>208</v>
      </c>
      <c r="E164" s="191" t="s">
        <v>3</v>
      </c>
      <c r="F164" s="192" t="s">
        <v>937</v>
      </c>
      <c r="H164" s="193">
        <v>1066.422</v>
      </c>
      <c r="I164" s="194"/>
      <c r="L164" s="189"/>
      <c r="M164" s="195"/>
      <c r="N164" s="196"/>
      <c r="O164" s="196"/>
      <c r="P164" s="196"/>
      <c r="Q164" s="196"/>
      <c r="R164" s="196"/>
      <c r="S164" s="196"/>
      <c r="T164" s="197"/>
      <c r="AT164" s="191" t="s">
        <v>208</v>
      </c>
      <c r="AU164" s="191" t="s">
        <v>82</v>
      </c>
      <c r="AV164" s="12" t="s">
        <v>82</v>
      </c>
      <c r="AW164" s="12" t="s">
        <v>33</v>
      </c>
      <c r="AX164" s="12" t="s">
        <v>72</v>
      </c>
      <c r="AY164" s="191" t="s">
        <v>200</v>
      </c>
    </row>
    <row r="165" s="12" customFormat="1">
      <c r="B165" s="189"/>
      <c r="D165" s="190" t="s">
        <v>208</v>
      </c>
      <c r="E165" s="191" t="s">
        <v>3</v>
      </c>
      <c r="F165" s="192" t="s">
        <v>938</v>
      </c>
      <c r="H165" s="193">
        <v>744.56299999999999</v>
      </c>
      <c r="I165" s="194"/>
      <c r="L165" s="189"/>
      <c r="M165" s="195"/>
      <c r="N165" s="196"/>
      <c r="O165" s="196"/>
      <c r="P165" s="196"/>
      <c r="Q165" s="196"/>
      <c r="R165" s="196"/>
      <c r="S165" s="196"/>
      <c r="T165" s="197"/>
      <c r="AT165" s="191" t="s">
        <v>208</v>
      </c>
      <c r="AU165" s="191" t="s">
        <v>82</v>
      </c>
      <c r="AV165" s="12" t="s">
        <v>82</v>
      </c>
      <c r="AW165" s="12" t="s">
        <v>33</v>
      </c>
      <c r="AX165" s="12" t="s">
        <v>72</v>
      </c>
      <c r="AY165" s="191" t="s">
        <v>200</v>
      </c>
    </row>
    <row r="166" s="14" customFormat="1">
      <c r="B166" s="205"/>
      <c r="D166" s="190" t="s">
        <v>208</v>
      </c>
      <c r="E166" s="206" t="s">
        <v>3</v>
      </c>
      <c r="F166" s="207" t="s">
        <v>215</v>
      </c>
      <c r="H166" s="208">
        <v>1810.9849999999999</v>
      </c>
      <c r="I166" s="209"/>
      <c r="L166" s="205"/>
      <c r="M166" s="210"/>
      <c r="N166" s="211"/>
      <c r="O166" s="211"/>
      <c r="P166" s="211"/>
      <c r="Q166" s="211"/>
      <c r="R166" s="211"/>
      <c r="S166" s="211"/>
      <c r="T166" s="212"/>
      <c r="AT166" s="206" t="s">
        <v>208</v>
      </c>
      <c r="AU166" s="206" t="s">
        <v>82</v>
      </c>
      <c r="AV166" s="14" t="s">
        <v>206</v>
      </c>
      <c r="AW166" s="14" t="s">
        <v>33</v>
      </c>
      <c r="AX166" s="14" t="s">
        <v>80</v>
      </c>
      <c r="AY166" s="206" t="s">
        <v>200</v>
      </c>
    </row>
    <row r="167" s="1" customFormat="1" ht="16.5" customHeight="1">
      <c r="B167" s="176"/>
      <c r="C167" s="177" t="s">
        <v>326</v>
      </c>
      <c r="D167" s="177" t="s">
        <v>202</v>
      </c>
      <c r="E167" s="178" t="s">
        <v>365</v>
      </c>
      <c r="F167" s="179" t="s">
        <v>366</v>
      </c>
      <c r="G167" s="180" t="s">
        <v>131</v>
      </c>
      <c r="H167" s="181">
        <v>1066.422</v>
      </c>
      <c r="I167" s="182"/>
      <c r="J167" s="183">
        <f>ROUND(I167*H167,2)</f>
        <v>0</v>
      </c>
      <c r="K167" s="179" t="s">
        <v>205</v>
      </c>
      <c r="L167" s="37"/>
      <c r="M167" s="184" t="s">
        <v>3</v>
      </c>
      <c r="N167" s="185" t="s">
        <v>43</v>
      </c>
      <c r="O167" s="67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AR167" s="19" t="s">
        <v>206</v>
      </c>
      <c r="AT167" s="19" t="s">
        <v>202</v>
      </c>
      <c r="AU167" s="19" t="s">
        <v>82</v>
      </c>
      <c r="AY167" s="19" t="s">
        <v>200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9" t="s">
        <v>80</v>
      </c>
      <c r="BK167" s="188">
        <f>ROUND(I167*H167,2)</f>
        <v>0</v>
      </c>
      <c r="BL167" s="19" t="s">
        <v>206</v>
      </c>
      <c r="BM167" s="19" t="s">
        <v>1183</v>
      </c>
    </row>
    <row r="168" s="12" customFormat="1">
      <c r="B168" s="189"/>
      <c r="D168" s="190" t="s">
        <v>208</v>
      </c>
      <c r="E168" s="191" t="s">
        <v>3</v>
      </c>
      <c r="F168" s="192" t="s">
        <v>1184</v>
      </c>
      <c r="H168" s="193">
        <v>1066.422</v>
      </c>
      <c r="I168" s="194"/>
      <c r="L168" s="189"/>
      <c r="M168" s="195"/>
      <c r="N168" s="196"/>
      <c r="O168" s="196"/>
      <c r="P168" s="196"/>
      <c r="Q168" s="196"/>
      <c r="R168" s="196"/>
      <c r="S168" s="196"/>
      <c r="T168" s="197"/>
      <c r="AT168" s="191" t="s">
        <v>208</v>
      </c>
      <c r="AU168" s="191" t="s">
        <v>82</v>
      </c>
      <c r="AV168" s="12" t="s">
        <v>82</v>
      </c>
      <c r="AW168" s="12" t="s">
        <v>33</v>
      </c>
      <c r="AX168" s="12" t="s">
        <v>80</v>
      </c>
      <c r="AY168" s="191" t="s">
        <v>200</v>
      </c>
    </row>
    <row r="169" s="1" customFormat="1" ht="22.5" customHeight="1">
      <c r="B169" s="176"/>
      <c r="C169" s="177" t="s">
        <v>331</v>
      </c>
      <c r="D169" s="177" t="s">
        <v>202</v>
      </c>
      <c r="E169" s="178" t="s">
        <v>388</v>
      </c>
      <c r="F169" s="179" t="s">
        <v>389</v>
      </c>
      <c r="G169" s="180" t="s">
        <v>131</v>
      </c>
      <c r="H169" s="181">
        <v>744.56299999999999</v>
      </c>
      <c r="I169" s="182"/>
      <c r="J169" s="183">
        <f>ROUND(I169*H169,2)</f>
        <v>0</v>
      </c>
      <c r="K169" s="179" t="s">
        <v>205</v>
      </c>
      <c r="L169" s="37"/>
      <c r="M169" s="184" t="s">
        <v>3</v>
      </c>
      <c r="N169" s="185" t="s">
        <v>43</v>
      </c>
      <c r="O169" s="67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AR169" s="19" t="s">
        <v>206</v>
      </c>
      <c r="AT169" s="19" t="s">
        <v>202</v>
      </c>
      <c r="AU169" s="19" t="s">
        <v>82</v>
      </c>
      <c r="AY169" s="19" t="s">
        <v>200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9" t="s">
        <v>80</v>
      </c>
      <c r="BK169" s="188">
        <f>ROUND(I169*H169,2)</f>
        <v>0</v>
      </c>
      <c r="BL169" s="19" t="s">
        <v>206</v>
      </c>
      <c r="BM169" s="19" t="s">
        <v>1185</v>
      </c>
    </row>
    <row r="170" s="12" customFormat="1">
      <c r="B170" s="189"/>
      <c r="D170" s="190" t="s">
        <v>208</v>
      </c>
      <c r="E170" s="191" t="s">
        <v>3</v>
      </c>
      <c r="F170" s="192" t="s">
        <v>391</v>
      </c>
      <c r="H170" s="193">
        <v>744.56299999999999</v>
      </c>
      <c r="I170" s="194"/>
      <c r="L170" s="189"/>
      <c r="M170" s="195"/>
      <c r="N170" s="196"/>
      <c r="O170" s="196"/>
      <c r="P170" s="196"/>
      <c r="Q170" s="196"/>
      <c r="R170" s="196"/>
      <c r="S170" s="196"/>
      <c r="T170" s="197"/>
      <c r="AT170" s="191" t="s">
        <v>208</v>
      </c>
      <c r="AU170" s="191" t="s">
        <v>82</v>
      </c>
      <c r="AV170" s="12" t="s">
        <v>82</v>
      </c>
      <c r="AW170" s="12" t="s">
        <v>33</v>
      </c>
      <c r="AX170" s="12" t="s">
        <v>72</v>
      </c>
      <c r="AY170" s="191" t="s">
        <v>200</v>
      </c>
    </row>
    <row r="171" s="14" customFormat="1">
      <c r="B171" s="205"/>
      <c r="D171" s="190" t="s">
        <v>208</v>
      </c>
      <c r="E171" s="206" t="s">
        <v>159</v>
      </c>
      <c r="F171" s="207" t="s">
        <v>215</v>
      </c>
      <c r="H171" s="208">
        <v>744.56299999999999</v>
      </c>
      <c r="I171" s="209"/>
      <c r="L171" s="205"/>
      <c r="M171" s="210"/>
      <c r="N171" s="211"/>
      <c r="O171" s="211"/>
      <c r="P171" s="211"/>
      <c r="Q171" s="211"/>
      <c r="R171" s="211"/>
      <c r="S171" s="211"/>
      <c r="T171" s="212"/>
      <c r="AT171" s="206" t="s">
        <v>208</v>
      </c>
      <c r="AU171" s="206" t="s">
        <v>82</v>
      </c>
      <c r="AV171" s="14" t="s">
        <v>206</v>
      </c>
      <c r="AW171" s="14" t="s">
        <v>33</v>
      </c>
      <c r="AX171" s="14" t="s">
        <v>80</v>
      </c>
      <c r="AY171" s="206" t="s">
        <v>200</v>
      </c>
    </row>
    <row r="172" s="1" customFormat="1" ht="22.5" customHeight="1">
      <c r="B172" s="176"/>
      <c r="C172" s="177" t="s">
        <v>337</v>
      </c>
      <c r="D172" s="177" t="s">
        <v>202</v>
      </c>
      <c r="E172" s="178" t="s">
        <v>393</v>
      </c>
      <c r="F172" s="179" t="s">
        <v>394</v>
      </c>
      <c r="G172" s="180" t="s">
        <v>131</v>
      </c>
      <c r="H172" s="181">
        <v>249.37200000000001</v>
      </c>
      <c r="I172" s="182"/>
      <c r="J172" s="183">
        <f>ROUND(I172*H172,2)</f>
        <v>0</v>
      </c>
      <c r="K172" s="179" t="s">
        <v>205</v>
      </c>
      <c r="L172" s="37"/>
      <c r="M172" s="184" t="s">
        <v>3</v>
      </c>
      <c r="N172" s="185" t="s">
        <v>43</v>
      </c>
      <c r="O172" s="67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AR172" s="19" t="s">
        <v>206</v>
      </c>
      <c r="AT172" s="19" t="s">
        <v>202</v>
      </c>
      <c r="AU172" s="19" t="s">
        <v>82</v>
      </c>
      <c r="AY172" s="19" t="s">
        <v>200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9" t="s">
        <v>80</v>
      </c>
      <c r="BK172" s="188">
        <f>ROUND(I172*H172,2)</f>
        <v>0</v>
      </c>
      <c r="BL172" s="19" t="s">
        <v>206</v>
      </c>
      <c r="BM172" s="19" t="s">
        <v>1186</v>
      </c>
    </row>
    <row r="173" s="12" customFormat="1">
      <c r="B173" s="189"/>
      <c r="D173" s="190" t="s">
        <v>208</v>
      </c>
      <c r="E173" s="191" t="s">
        <v>3</v>
      </c>
      <c r="F173" s="192" t="s">
        <v>1187</v>
      </c>
      <c r="H173" s="193">
        <v>249.37200000000001</v>
      </c>
      <c r="I173" s="194"/>
      <c r="L173" s="189"/>
      <c r="M173" s="195"/>
      <c r="N173" s="196"/>
      <c r="O173" s="196"/>
      <c r="P173" s="196"/>
      <c r="Q173" s="196"/>
      <c r="R173" s="196"/>
      <c r="S173" s="196"/>
      <c r="T173" s="197"/>
      <c r="AT173" s="191" t="s">
        <v>208</v>
      </c>
      <c r="AU173" s="191" t="s">
        <v>82</v>
      </c>
      <c r="AV173" s="12" t="s">
        <v>82</v>
      </c>
      <c r="AW173" s="12" t="s">
        <v>33</v>
      </c>
      <c r="AX173" s="12" t="s">
        <v>72</v>
      </c>
      <c r="AY173" s="191" t="s">
        <v>200</v>
      </c>
    </row>
    <row r="174" s="14" customFormat="1">
      <c r="B174" s="205"/>
      <c r="D174" s="190" t="s">
        <v>208</v>
      </c>
      <c r="E174" s="206" t="s">
        <v>3</v>
      </c>
      <c r="F174" s="207" t="s">
        <v>215</v>
      </c>
      <c r="H174" s="208">
        <v>249.37200000000001</v>
      </c>
      <c r="I174" s="209"/>
      <c r="L174" s="205"/>
      <c r="M174" s="210"/>
      <c r="N174" s="211"/>
      <c r="O174" s="211"/>
      <c r="P174" s="211"/>
      <c r="Q174" s="211"/>
      <c r="R174" s="211"/>
      <c r="S174" s="211"/>
      <c r="T174" s="212"/>
      <c r="AT174" s="206" t="s">
        <v>208</v>
      </c>
      <c r="AU174" s="206" t="s">
        <v>82</v>
      </c>
      <c r="AV174" s="14" t="s">
        <v>206</v>
      </c>
      <c r="AW174" s="14" t="s">
        <v>33</v>
      </c>
      <c r="AX174" s="14" t="s">
        <v>80</v>
      </c>
      <c r="AY174" s="206" t="s">
        <v>200</v>
      </c>
    </row>
    <row r="175" s="1" customFormat="1" ht="16.5" customHeight="1">
      <c r="B175" s="176"/>
      <c r="C175" s="213" t="s">
        <v>346</v>
      </c>
      <c r="D175" s="213" t="s">
        <v>407</v>
      </c>
      <c r="E175" s="214" t="s">
        <v>408</v>
      </c>
      <c r="F175" s="215" t="s">
        <v>1188</v>
      </c>
      <c r="G175" s="216" t="s">
        <v>384</v>
      </c>
      <c r="H175" s="217">
        <v>448.87</v>
      </c>
      <c r="I175" s="218"/>
      <c r="J175" s="219">
        <f>ROUND(I175*H175,2)</f>
        <v>0</v>
      </c>
      <c r="K175" s="215" t="s">
        <v>3</v>
      </c>
      <c r="L175" s="220"/>
      <c r="M175" s="221" t="s">
        <v>3</v>
      </c>
      <c r="N175" s="222" t="s">
        <v>43</v>
      </c>
      <c r="O175" s="67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AR175" s="19" t="s">
        <v>145</v>
      </c>
      <c r="AT175" s="19" t="s">
        <v>407</v>
      </c>
      <c r="AU175" s="19" t="s">
        <v>82</v>
      </c>
      <c r="AY175" s="19" t="s">
        <v>200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9" t="s">
        <v>80</v>
      </c>
      <c r="BK175" s="188">
        <f>ROUND(I175*H175,2)</f>
        <v>0</v>
      </c>
      <c r="BL175" s="19" t="s">
        <v>206</v>
      </c>
      <c r="BM175" s="19" t="s">
        <v>1189</v>
      </c>
    </row>
    <row r="176" s="12" customFormat="1">
      <c r="B176" s="189"/>
      <c r="D176" s="190" t="s">
        <v>208</v>
      </c>
      <c r="F176" s="192" t="s">
        <v>1190</v>
      </c>
      <c r="H176" s="193">
        <v>448.87</v>
      </c>
      <c r="I176" s="194"/>
      <c r="L176" s="189"/>
      <c r="M176" s="195"/>
      <c r="N176" s="196"/>
      <c r="O176" s="196"/>
      <c r="P176" s="196"/>
      <c r="Q176" s="196"/>
      <c r="R176" s="196"/>
      <c r="S176" s="196"/>
      <c r="T176" s="197"/>
      <c r="AT176" s="191" t="s">
        <v>208</v>
      </c>
      <c r="AU176" s="191" t="s">
        <v>82</v>
      </c>
      <c r="AV176" s="12" t="s">
        <v>82</v>
      </c>
      <c r="AW176" s="12" t="s">
        <v>4</v>
      </c>
      <c r="AX176" s="12" t="s">
        <v>80</v>
      </c>
      <c r="AY176" s="191" t="s">
        <v>200</v>
      </c>
    </row>
    <row r="177" s="11" customFormat="1" ht="22.8" customHeight="1">
      <c r="B177" s="163"/>
      <c r="D177" s="164" t="s">
        <v>71</v>
      </c>
      <c r="E177" s="174" t="s">
        <v>216</v>
      </c>
      <c r="F177" s="174" t="s">
        <v>436</v>
      </c>
      <c r="I177" s="166"/>
      <c r="J177" s="175">
        <f>BK177</f>
        <v>0</v>
      </c>
      <c r="L177" s="163"/>
      <c r="M177" s="168"/>
      <c r="N177" s="169"/>
      <c r="O177" s="169"/>
      <c r="P177" s="170">
        <f>SUM(P178:P180)</f>
        <v>0</v>
      </c>
      <c r="Q177" s="169"/>
      <c r="R177" s="170">
        <f>SUM(R178:R180)</f>
        <v>0</v>
      </c>
      <c r="S177" s="169"/>
      <c r="T177" s="171">
        <f>SUM(T178:T180)</f>
        <v>0</v>
      </c>
      <c r="AR177" s="164" t="s">
        <v>80</v>
      </c>
      <c r="AT177" s="172" t="s">
        <v>71</v>
      </c>
      <c r="AU177" s="172" t="s">
        <v>80</v>
      </c>
      <c r="AY177" s="164" t="s">
        <v>200</v>
      </c>
      <c r="BK177" s="173">
        <f>SUM(BK178:BK180)</f>
        <v>0</v>
      </c>
    </row>
    <row r="178" s="1" customFormat="1" ht="16.5" customHeight="1">
      <c r="B178" s="176"/>
      <c r="C178" s="177" t="s">
        <v>350</v>
      </c>
      <c r="D178" s="177" t="s">
        <v>202</v>
      </c>
      <c r="E178" s="178" t="s">
        <v>438</v>
      </c>
      <c r="F178" s="179" t="s">
        <v>439</v>
      </c>
      <c r="G178" s="180" t="s">
        <v>116</v>
      </c>
      <c r="H178" s="181">
        <v>831.24000000000001</v>
      </c>
      <c r="I178" s="182"/>
      <c r="J178" s="183">
        <f>ROUND(I178*H178,2)</f>
        <v>0</v>
      </c>
      <c r="K178" s="179" t="s">
        <v>205</v>
      </c>
      <c r="L178" s="37"/>
      <c r="M178" s="184" t="s">
        <v>3</v>
      </c>
      <c r="N178" s="185" t="s">
        <v>43</v>
      </c>
      <c r="O178" s="67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AR178" s="19" t="s">
        <v>206</v>
      </c>
      <c r="AT178" s="19" t="s">
        <v>202</v>
      </c>
      <c r="AU178" s="19" t="s">
        <v>82</v>
      </c>
      <c r="AY178" s="19" t="s">
        <v>200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80</v>
      </c>
      <c r="BK178" s="188">
        <f>ROUND(I178*H178,2)</f>
        <v>0</v>
      </c>
      <c r="BL178" s="19" t="s">
        <v>206</v>
      </c>
      <c r="BM178" s="19" t="s">
        <v>1191</v>
      </c>
    </row>
    <row r="179" s="12" customFormat="1">
      <c r="B179" s="189"/>
      <c r="D179" s="190" t="s">
        <v>208</v>
      </c>
      <c r="E179" s="191" t="s">
        <v>3</v>
      </c>
      <c r="F179" s="192" t="s">
        <v>1112</v>
      </c>
      <c r="H179" s="193">
        <v>831.24000000000001</v>
      </c>
      <c r="I179" s="194"/>
      <c r="L179" s="189"/>
      <c r="M179" s="195"/>
      <c r="N179" s="196"/>
      <c r="O179" s="196"/>
      <c r="P179" s="196"/>
      <c r="Q179" s="196"/>
      <c r="R179" s="196"/>
      <c r="S179" s="196"/>
      <c r="T179" s="197"/>
      <c r="AT179" s="191" t="s">
        <v>208</v>
      </c>
      <c r="AU179" s="191" t="s">
        <v>82</v>
      </c>
      <c r="AV179" s="12" t="s">
        <v>82</v>
      </c>
      <c r="AW179" s="12" t="s">
        <v>33</v>
      </c>
      <c r="AX179" s="12" t="s">
        <v>72</v>
      </c>
      <c r="AY179" s="191" t="s">
        <v>200</v>
      </c>
    </row>
    <row r="180" s="14" customFormat="1">
      <c r="B180" s="205"/>
      <c r="D180" s="190" t="s">
        <v>208</v>
      </c>
      <c r="E180" s="206" t="s">
        <v>3</v>
      </c>
      <c r="F180" s="207" t="s">
        <v>215</v>
      </c>
      <c r="H180" s="208">
        <v>831.24000000000001</v>
      </c>
      <c r="I180" s="209"/>
      <c r="L180" s="205"/>
      <c r="M180" s="210"/>
      <c r="N180" s="211"/>
      <c r="O180" s="211"/>
      <c r="P180" s="211"/>
      <c r="Q180" s="211"/>
      <c r="R180" s="211"/>
      <c r="S180" s="211"/>
      <c r="T180" s="212"/>
      <c r="AT180" s="206" t="s">
        <v>208</v>
      </c>
      <c r="AU180" s="206" t="s">
        <v>82</v>
      </c>
      <c r="AV180" s="14" t="s">
        <v>206</v>
      </c>
      <c r="AW180" s="14" t="s">
        <v>33</v>
      </c>
      <c r="AX180" s="14" t="s">
        <v>80</v>
      </c>
      <c r="AY180" s="206" t="s">
        <v>200</v>
      </c>
    </row>
    <row r="181" s="11" customFormat="1" ht="22.8" customHeight="1">
      <c r="B181" s="163"/>
      <c r="D181" s="164" t="s">
        <v>71</v>
      </c>
      <c r="E181" s="174" t="s">
        <v>206</v>
      </c>
      <c r="F181" s="174" t="s">
        <v>445</v>
      </c>
      <c r="I181" s="166"/>
      <c r="J181" s="175">
        <f>BK181</f>
        <v>0</v>
      </c>
      <c r="L181" s="163"/>
      <c r="M181" s="168"/>
      <c r="N181" s="169"/>
      <c r="O181" s="169"/>
      <c r="P181" s="170">
        <f>SUM(P182:P184)</f>
        <v>0</v>
      </c>
      <c r="Q181" s="169"/>
      <c r="R181" s="170">
        <f>SUM(R182:R184)</f>
        <v>0</v>
      </c>
      <c r="S181" s="169"/>
      <c r="T181" s="171">
        <f>SUM(T182:T184)</f>
        <v>0</v>
      </c>
      <c r="AR181" s="164" t="s">
        <v>80</v>
      </c>
      <c r="AT181" s="172" t="s">
        <v>71</v>
      </c>
      <c r="AU181" s="172" t="s">
        <v>80</v>
      </c>
      <c r="AY181" s="164" t="s">
        <v>200</v>
      </c>
      <c r="BK181" s="173">
        <f>SUM(BK182:BK184)</f>
        <v>0</v>
      </c>
    </row>
    <row r="182" s="1" customFormat="1" ht="16.5" customHeight="1">
      <c r="B182" s="176"/>
      <c r="C182" s="177" t="s">
        <v>354</v>
      </c>
      <c r="D182" s="177" t="s">
        <v>202</v>
      </c>
      <c r="E182" s="178" t="s">
        <v>1192</v>
      </c>
      <c r="F182" s="179" t="s">
        <v>1193</v>
      </c>
      <c r="G182" s="180" t="s">
        <v>131</v>
      </c>
      <c r="H182" s="181">
        <v>62.343000000000004</v>
      </c>
      <c r="I182" s="182"/>
      <c r="J182" s="183">
        <f>ROUND(I182*H182,2)</f>
        <v>0</v>
      </c>
      <c r="K182" s="179" t="s">
        <v>205</v>
      </c>
      <c r="L182" s="37"/>
      <c r="M182" s="184" t="s">
        <v>3</v>
      </c>
      <c r="N182" s="185" t="s">
        <v>43</v>
      </c>
      <c r="O182" s="67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AR182" s="19" t="s">
        <v>206</v>
      </c>
      <c r="AT182" s="19" t="s">
        <v>202</v>
      </c>
      <c r="AU182" s="19" t="s">
        <v>82</v>
      </c>
      <c r="AY182" s="19" t="s">
        <v>200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80</v>
      </c>
      <c r="BK182" s="188">
        <f>ROUND(I182*H182,2)</f>
        <v>0</v>
      </c>
      <c r="BL182" s="19" t="s">
        <v>206</v>
      </c>
      <c r="BM182" s="19" t="s">
        <v>1194</v>
      </c>
    </row>
    <row r="183" s="12" customFormat="1">
      <c r="B183" s="189"/>
      <c r="D183" s="190" t="s">
        <v>208</v>
      </c>
      <c r="E183" s="191" t="s">
        <v>3</v>
      </c>
      <c r="F183" s="192" t="s">
        <v>1195</v>
      </c>
      <c r="H183" s="193">
        <v>62.343000000000004</v>
      </c>
      <c r="I183" s="194"/>
      <c r="L183" s="189"/>
      <c r="M183" s="195"/>
      <c r="N183" s="196"/>
      <c r="O183" s="196"/>
      <c r="P183" s="196"/>
      <c r="Q183" s="196"/>
      <c r="R183" s="196"/>
      <c r="S183" s="196"/>
      <c r="T183" s="197"/>
      <c r="AT183" s="191" t="s">
        <v>208</v>
      </c>
      <c r="AU183" s="191" t="s">
        <v>82</v>
      </c>
      <c r="AV183" s="12" t="s">
        <v>82</v>
      </c>
      <c r="AW183" s="12" t="s">
        <v>33</v>
      </c>
      <c r="AX183" s="12" t="s">
        <v>72</v>
      </c>
      <c r="AY183" s="191" t="s">
        <v>200</v>
      </c>
    </row>
    <row r="184" s="14" customFormat="1">
      <c r="B184" s="205"/>
      <c r="D184" s="190" t="s">
        <v>208</v>
      </c>
      <c r="E184" s="206" t="s">
        <v>1121</v>
      </c>
      <c r="F184" s="207" t="s">
        <v>215</v>
      </c>
      <c r="H184" s="208">
        <v>62.343000000000004</v>
      </c>
      <c r="I184" s="209"/>
      <c r="L184" s="205"/>
      <c r="M184" s="210"/>
      <c r="N184" s="211"/>
      <c r="O184" s="211"/>
      <c r="P184" s="211"/>
      <c r="Q184" s="211"/>
      <c r="R184" s="211"/>
      <c r="S184" s="211"/>
      <c r="T184" s="212"/>
      <c r="AT184" s="206" t="s">
        <v>208</v>
      </c>
      <c r="AU184" s="206" t="s">
        <v>82</v>
      </c>
      <c r="AV184" s="14" t="s">
        <v>206</v>
      </c>
      <c r="AW184" s="14" t="s">
        <v>33</v>
      </c>
      <c r="AX184" s="14" t="s">
        <v>80</v>
      </c>
      <c r="AY184" s="206" t="s">
        <v>200</v>
      </c>
    </row>
    <row r="185" s="11" customFormat="1" ht="22.8" customHeight="1">
      <c r="B185" s="163"/>
      <c r="D185" s="164" t="s">
        <v>71</v>
      </c>
      <c r="E185" s="174" t="s">
        <v>227</v>
      </c>
      <c r="F185" s="174" t="s">
        <v>488</v>
      </c>
      <c r="I185" s="166"/>
      <c r="J185" s="175">
        <f>BK185</f>
        <v>0</v>
      </c>
      <c r="L185" s="163"/>
      <c r="M185" s="168"/>
      <c r="N185" s="169"/>
      <c r="O185" s="169"/>
      <c r="P185" s="170">
        <f>SUM(P186:P212)</f>
        <v>0</v>
      </c>
      <c r="Q185" s="169"/>
      <c r="R185" s="170">
        <f>SUM(R186:R212)</f>
        <v>5.3334718800000003</v>
      </c>
      <c r="S185" s="169"/>
      <c r="T185" s="171">
        <f>SUM(T186:T212)</f>
        <v>0</v>
      </c>
      <c r="AR185" s="164" t="s">
        <v>80</v>
      </c>
      <c r="AT185" s="172" t="s">
        <v>71</v>
      </c>
      <c r="AU185" s="172" t="s">
        <v>80</v>
      </c>
      <c r="AY185" s="164" t="s">
        <v>200</v>
      </c>
      <c r="BK185" s="173">
        <f>SUM(BK186:BK212)</f>
        <v>0</v>
      </c>
    </row>
    <row r="186" s="1" customFormat="1" ht="16.5" customHeight="1">
      <c r="B186" s="176"/>
      <c r="C186" s="177" t="s">
        <v>360</v>
      </c>
      <c r="D186" s="177" t="s">
        <v>202</v>
      </c>
      <c r="E186" s="178" t="s">
        <v>1196</v>
      </c>
      <c r="F186" s="179" t="s">
        <v>1197</v>
      </c>
      <c r="G186" s="180" t="s">
        <v>148</v>
      </c>
      <c r="H186" s="181">
        <v>330.863</v>
      </c>
      <c r="I186" s="182"/>
      <c r="J186" s="183">
        <f>ROUND(I186*H186,2)</f>
        <v>0</v>
      </c>
      <c r="K186" s="179" t="s">
        <v>205</v>
      </c>
      <c r="L186" s="37"/>
      <c r="M186" s="184" t="s">
        <v>3</v>
      </c>
      <c r="N186" s="185" t="s">
        <v>43</v>
      </c>
      <c r="O186" s="67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AR186" s="19" t="s">
        <v>206</v>
      </c>
      <c r="AT186" s="19" t="s">
        <v>202</v>
      </c>
      <c r="AU186" s="19" t="s">
        <v>82</v>
      </c>
      <c r="AY186" s="19" t="s">
        <v>200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9" t="s">
        <v>80</v>
      </c>
      <c r="BK186" s="188">
        <f>ROUND(I186*H186,2)</f>
        <v>0</v>
      </c>
      <c r="BL186" s="19" t="s">
        <v>206</v>
      </c>
      <c r="BM186" s="19" t="s">
        <v>1198</v>
      </c>
    </row>
    <row r="187" s="12" customFormat="1">
      <c r="B187" s="189"/>
      <c r="D187" s="190" t="s">
        <v>208</v>
      </c>
      <c r="E187" s="191" t="s">
        <v>3</v>
      </c>
      <c r="F187" s="192" t="s">
        <v>1199</v>
      </c>
      <c r="H187" s="193">
        <v>330.863</v>
      </c>
      <c r="I187" s="194"/>
      <c r="L187" s="189"/>
      <c r="M187" s="195"/>
      <c r="N187" s="196"/>
      <c r="O187" s="196"/>
      <c r="P187" s="196"/>
      <c r="Q187" s="196"/>
      <c r="R187" s="196"/>
      <c r="S187" s="196"/>
      <c r="T187" s="197"/>
      <c r="AT187" s="191" t="s">
        <v>208</v>
      </c>
      <c r="AU187" s="191" t="s">
        <v>82</v>
      </c>
      <c r="AV187" s="12" t="s">
        <v>82</v>
      </c>
      <c r="AW187" s="12" t="s">
        <v>33</v>
      </c>
      <c r="AX187" s="12" t="s">
        <v>80</v>
      </c>
      <c r="AY187" s="191" t="s">
        <v>200</v>
      </c>
    </row>
    <row r="188" s="1" customFormat="1" ht="16.5" customHeight="1">
      <c r="B188" s="176"/>
      <c r="C188" s="177" t="s">
        <v>364</v>
      </c>
      <c r="D188" s="177" t="s">
        <v>202</v>
      </c>
      <c r="E188" s="178" t="s">
        <v>503</v>
      </c>
      <c r="F188" s="179" t="s">
        <v>504</v>
      </c>
      <c r="G188" s="180" t="s">
        <v>148</v>
      </c>
      <c r="H188" s="181">
        <v>623.36300000000006</v>
      </c>
      <c r="I188" s="182"/>
      <c r="J188" s="183">
        <f>ROUND(I188*H188,2)</f>
        <v>0</v>
      </c>
      <c r="K188" s="179" t="s">
        <v>205</v>
      </c>
      <c r="L188" s="37"/>
      <c r="M188" s="184" t="s">
        <v>3</v>
      </c>
      <c r="N188" s="185" t="s">
        <v>43</v>
      </c>
      <c r="O188" s="67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AR188" s="19" t="s">
        <v>206</v>
      </c>
      <c r="AT188" s="19" t="s">
        <v>202</v>
      </c>
      <c r="AU188" s="19" t="s">
        <v>82</v>
      </c>
      <c r="AY188" s="19" t="s">
        <v>200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9" t="s">
        <v>80</v>
      </c>
      <c r="BK188" s="188">
        <f>ROUND(I188*H188,2)</f>
        <v>0</v>
      </c>
      <c r="BL188" s="19" t="s">
        <v>206</v>
      </c>
      <c r="BM188" s="19" t="s">
        <v>1200</v>
      </c>
    </row>
    <row r="189" s="12" customFormat="1">
      <c r="B189" s="189"/>
      <c r="D189" s="190" t="s">
        <v>208</v>
      </c>
      <c r="E189" s="191" t="s">
        <v>3</v>
      </c>
      <c r="F189" s="192" t="s">
        <v>1201</v>
      </c>
      <c r="H189" s="193">
        <v>330.863</v>
      </c>
      <c r="I189" s="194"/>
      <c r="L189" s="189"/>
      <c r="M189" s="195"/>
      <c r="N189" s="196"/>
      <c r="O189" s="196"/>
      <c r="P189" s="196"/>
      <c r="Q189" s="196"/>
      <c r="R189" s="196"/>
      <c r="S189" s="196"/>
      <c r="T189" s="197"/>
      <c r="AT189" s="191" t="s">
        <v>208</v>
      </c>
      <c r="AU189" s="191" t="s">
        <v>82</v>
      </c>
      <c r="AV189" s="12" t="s">
        <v>82</v>
      </c>
      <c r="AW189" s="12" t="s">
        <v>33</v>
      </c>
      <c r="AX189" s="12" t="s">
        <v>72</v>
      </c>
      <c r="AY189" s="191" t="s">
        <v>200</v>
      </c>
    </row>
    <row r="190" s="12" customFormat="1">
      <c r="B190" s="189"/>
      <c r="D190" s="190" t="s">
        <v>208</v>
      </c>
      <c r="E190" s="191" t="s">
        <v>3</v>
      </c>
      <c r="F190" s="192" t="s">
        <v>1202</v>
      </c>
      <c r="H190" s="193">
        <v>292.5</v>
      </c>
      <c r="I190" s="194"/>
      <c r="L190" s="189"/>
      <c r="M190" s="195"/>
      <c r="N190" s="196"/>
      <c r="O190" s="196"/>
      <c r="P190" s="196"/>
      <c r="Q190" s="196"/>
      <c r="R190" s="196"/>
      <c r="S190" s="196"/>
      <c r="T190" s="197"/>
      <c r="AT190" s="191" t="s">
        <v>208</v>
      </c>
      <c r="AU190" s="191" t="s">
        <v>82</v>
      </c>
      <c r="AV190" s="12" t="s">
        <v>82</v>
      </c>
      <c r="AW190" s="12" t="s">
        <v>33</v>
      </c>
      <c r="AX190" s="12" t="s">
        <v>72</v>
      </c>
      <c r="AY190" s="191" t="s">
        <v>200</v>
      </c>
    </row>
    <row r="191" s="14" customFormat="1">
      <c r="B191" s="205"/>
      <c r="D191" s="190" t="s">
        <v>208</v>
      </c>
      <c r="E191" s="206" t="s">
        <v>3</v>
      </c>
      <c r="F191" s="207" t="s">
        <v>215</v>
      </c>
      <c r="H191" s="208">
        <v>623.36300000000006</v>
      </c>
      <c r="I191" s="209"/>
      <c r="L191" s="205"/>
      <c r="M191" s="210"/>
      <c r="N191" s="211"/>
      <c r="O191" s="211"/>
      <c r="P191" s="211"/>
      <c r="Q191" s="211"/>
      <c r="R191" s="211"/>
      <c r="S191" s="211"/>
      <c r="T191" s="212"/>
      <c r="AT191" s="206" t="s">
        <v>208</v>
      </c>
      <c r="AU191" s="206" t="s">
        <v>82</v>
      </c>
      <c r="AV191" s="14" t="s">
        <v>206</v>
      </c>
      <c r="AW191" s="14" t="s">
        <v>33</v>
      </c>
      <c r="AX191" s="14" t="s">
        <v>80</v>
      </c>
      <c r="AY191" s="206" t="s">
        <v>200</v>
      </c>
    </row>
    <row r="192" s="1" customFormat="1" ht="22.5" customHeight="1">
      <c r="B192" s="176"/>
      <c r="C192" s="177" t="s">
        <v>369</v>
      </c>
      <c r="D192" s="177" t="s">
        <v>202</v>
      </c>
      <c r="E192" s="178" t="s">
        <v>530</v>
      </c>
      <c r="F192" s="179" t="s">
        <v>531</v>
      </c>
      <c r="G192" s="180" t="s">
        <v>148</v>
      </c>
      <c r="H192" s="181">
        <v>292.5</v>
      </c>
      <c r="I192" s="182"/>
      <c r="J192" s="183">
        <f>ROUND(I192*H192,2)</f>
        <v>0</v>
      </c>
      <c r="K192" s="179" t="s">
        <v>205</v>
      </c>
      <c r="L192" s="37"/>
      <c r="M192" s="184" t="s">
        <v>3</v>
      </c>
      <c r="N192" s="185" t="s">
        <v>43</v>
      </c>
      <c r="O192" s="67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AR192" s="19" t="s">
        <v>206</v>
      </c>
      <c r="AT192" s="19" t="s">
        <v>202</v>
      </c>
      <c r="AU192" s="19" t="s">
        <v>82</v>
      </c>
      <c r="AY192" s="19" t="s">
        <v>200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9" t="s">
        <v>80</v>
      </c>
      <c r="BK192" s="188">
        <f>ROUND(I192*H192,2)</f>
        <v>0</v>
      </c>
      <c r="BL192" s="19" t="s">
        <v>206</v>
      </c>
      <c r="BM192" s="19" t="s">
        <v>1203</v>
      </c>
    </row>
    <row r="193" s="12" customFormat="1">
      <c r="B193" s="189"/>
      <c r="D193" s="190" t="s">
        <v>208</v>
      </c>
      <c r="E193" s="191" t="s">
        <v>3</v>
      </c>
      <c r="F193" s="192" t="s">
        <v>1204</v>
      </c>
      <c r="H193" s="193">
        <v>292.5</v>
      </c>
      <c r="I193" s="194"/>
      <c r="L193" s="189"/>
      <c r="M193" s="195"/>
      <c r="N193" s="196"/>
      <c r="O193" s="196"/>
      <c r="P193" s="196"/>
      <c r="Q193" s="196"/>
      <c r="R193" s="196"/>
      <c r="S193" s="196"/>
      <c r="T193" s="197"/>
      <c r="AT193" s="191" t="s">
        <v>208</v>
      </c>
      <c r="AU193" s="191" t="s">
        <v>82</v>
      </c>
      <c r="AV193" s="12" t="s">
        <v>82</v>
      </c>
      <c r="AW193" s="12" t="s">
        <v>33</v>
      </c>
      <c r="AX193" s="12" t="s">
        <v>72</v>
      </c>
      <c r="AY193" s="191" t="s">
        <v>200</v>
      </c>
    </row>
    <row r="194" s="14" customFormat="1">
      <c r="B194" s="205"/>
      <c r="D194" s="190" t="s">
        <v>208</v>
      </c>
      <c r="E194" s="206" t="s">
        <v>3</v>
      </c>
      <c r="F194" s="207" t="s">
        <v>215</v>
      </c>
      <c r="H194" s="208">
        <v>292.5</v>
      </c>
      <c r="I194" s="209"/>
      <c r="L194" s="205"/>
      <c r="M194" s="210"/>
      <c r="N194" s="211"/>
      <c r="O194" s="211"/>
      <c r="P194" s="211"/>
      <c r="Q194" s="211"/>
      <c r="R194" s="211"/>
      <c r="S194" s="211"/>
      <c r="T194" s="212"/>
      <c r="AT194" s="206" t="s">
        <v>208</v>
      </c>
      <c r="AU194" s="206" t="s">
        <v>82</v>
      </c>
      <c r="AV194" s="14" t="s">
        <v>206</v>
      </c>
      <c r="AW194" s="14" t="s">
        <v>33</v>
      </c>
      <c r="AX194" s="14" t="s">
        <v>80</v>
      </c>
      <c r="AY194" s="206" t="s">
        <v>200</v>
      </c>
    </row>
    <row r="195" s="1" customFormat="1" ht="22.5" customHeight="1">
      <c r="B195" s="176"/>
      <c r="C195" s="177" t="s">
        <v>381</v>
      </c>
      <c r="D195" s="177" t="s">
        <v>202</v>
      </c>
      <c r="E195" s="178" t="s">
        <v>508</v>
      </c>
      <c r="F195" s="179" t="s">
        <v>509</v>
      </c>
      <c r="G195" s="180" t="s">
        <v>148</v>
      </c>
      <c r="H195" s="181">
        <v>292.5</v>
      </c>
      <c r="I195" s="182"/>
      <c r="J195" s="183">
        <f>ROUND(I195*H195,2)</f>
        <v>0</v>
      </c>
      <c r="K195" s="179" t="s">
        <v>205</v>
      </c>
      <c r="L195" s="37"/>
      <c r="M195" s="184" t="s">
        <v>3</v>
      </c>
      <c r="N195" s="185" t="s">
        <v>43</v>
      </c>
      <c r="O195" s="67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AR195" s="19" t="s">
        <v>206</v>
      </c>
      <c r="AT195" s="19" t="s">
        <v>202</v>
      </c>
      <c r="AU195" s="19" t="s">
        <v>82</v>
      </c>
      <c r="AY195" s="19" t="s">
        <v>200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9" t="s">
        <v>80</v>
      </c>
      <c r="BK195" s="188">
        <f>ROUND(I195*H195,2)</f>
        <v>0</v>
      </c>
      <c r="BL195" s="19" t="s">
        <v>206</v>
      </c>
      <c r="BM195" s="19" t="s">
        <v>1205</v>
      </c>
    </row>
    <row r="196" s="12" customFormat="1">
      <c r="B196" s="189"/>
      <c r="D196" s="190" t="s">
        <v>208</v>
      </c>
      <c r="E196" s="191" t="s">
        <v>3</v>
      </c>
      <c r="F196" s="192" t="s">
        <v>1204</v>
      </c>
      <c r="H196" s="193">
        <v>292.5</v>
      </c>
      <c r="I196" s="194"/>
      <c r="L196" s="189"/>
      <c r="M196" s="195"/>
      <c r="N196" s="196"/>
      <c r="O196" s="196"/>
      <c r="P196" s="196"/>
      <c r="Q196" s="196"/>
      <c r="R196" s="196"/>
      <c r="S196" s="196"/>
      <c r="T196" s="197"/>
      <c r="AT196" s="191" t="s">
        <v>208</v>
      </c>
      <c r="AU196" s="191" t="s">
        <v>82</v>
      </c>
      <c r="AV196" s="12" t="s">
        <v>82</v>
      </c>
      <c r="AW196" s="12" t="s">
        <v>33</v>
      </c>
      <c r="AX196" s="12" t="s">
        <v>72</v>
      </c>
      <c r="AY196" s="191" t="s">
        <v>200</v>
      </c>
    </row>
    <row r="197" s="14" customFormat="1">
      <c r="B197" s="205"/>
      <c r="D197" s="190" t="s">
        <v>208</v>
      </c>
      <c r="E197" s="206" t="s">
        <v>3</v>
      </c>
      <c r="F197" s="207" t="s">
        <v>215</v>
      </c>
      <c r="H197" s="208">
        <v>292.5</v>
      </c>
      <c r="I197" s="209"/>
      <c r="L197" s="205"/>
      <c r="M197" s="210"/>
      <c r="N197" s="211"/>
      <c r="O197" s="211"/>
      <c r="P197" s="211"/>
      <c r="Q197" s="211"/>
      <c r="R197" s="211"/>
      <c r="S197" s="211"/>
      <c r="T197" s="212"/>
      <c r="AT197" s="206" t="s">
        <v>208</v>
      </c>
      <c r="AU197" s="206" t="s">
        <v>82</v>
      </c>
      <c r="AV197" s="14" t="s">
        <v>206</v>
      </c>
      <c r="AW197" s="14" t="s">
        <v>33</v>
      </c>
      <c r="AX197" s="14" t="s">
        <v>80</v>
      </c>
      <c r="AY197" s="206" t="s">
        <v>200</v>
      </c>
    </row>
    <row r="198" s="1" customFormat="1" ht="16.5" customHeight="1">
      <c r="B198" s="176"/>
      <c r="C198" s="177" t="s">
        <v>387</v>
      </c>
      <c r="D198" s="177" t="s">
        <v>202</v>
      </c>
      <c r="E198" s="178" t="s">
        <v>1003</v>
      </c>
      <c r="F198" s="179" t="s">
        <v>1004</v>
      </c>
      <c r="G198" s="180" t="s">
        <v>148</v>
      </c>
      <c r="H198" s="181">
        <v>950.70799999999997</v>
      </c>
      <c r="I198" s="182"/>
      <c r="J198" s="183">
        <f>ROUND(I198*H198,2)</f>
        <v>0</v>
      </c>
      <c r="K198" s="179" t="s">
        <v>205</v>
      </c>
      <c r="L198" s="37"/>
      <c r="M198" s="184" t="s">
        <v>3</v>
      </c>
      <c r="N198" s="185" t="s">
        <v>43</v>
      </c>
      <c r="O198" s="67"/>
      <c r="P198" s="186">
        <f>O198*H198</f>
        <v>0</v>
      </c>
      <c r="Q198" s="186">
        <v>0.0056100000000000004</v>
      </c>
      <c r="R198" s="186">
        <f>Q198*H198</f>
        <v>5.3334718800000003</v>
      </c>
      <c r="S198" s="186">
        <v>0</v>
      </c>
      <c r="T198" s="187">
        <f>S198*H198</f>
        <v>0</v>
      </c>
      <c r="AR198" s="19" t="s">
        <v>206</v>
      </c>
      <c r="AT198" s="19" t="s">
        <v>202</v>
      </c>
      <c r="AU198" s="19" t="s">
        <v>82</v>
      </c>
      <c r="AY198" s="19" t="s">
        <v>200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9" t="s">
        <v>80</v>
      </c>
      <c r="BK198" s="188">
        <f>ROUND(I198*H198,2)</f>
        <v>0</v>
      </c>
      <c r="BL198" s="19" t="s">
        <v>206</v>
      </c>
      <c r="BM198" s="19" t="s">
        <v>1206</v>
      </c>
    </row>
    <row r="199" s="12" customFormat="1">
      <c r="B199" s="189"/>
      <c r="D199" s="190" t="s">
        <v>208</v>
      </c>
      <c r="E199" s="191" t="s">
        <v>3</v>
      </c>
      <c r="F199" s="192" t="s">
        <v>1207</v>
      </c>
      <c r="H199" s="193">
        <v>463.20800000000003</v>
      </c>
      <c r="I199" s="194"/>
      <c r="L199" s="189"/>
      <c r="M199" s="195"/>
      <c r="N199" s="196"/>
      <c r="O199" s="196"/>
      <c r="P199" s="196"/>
      <c r="Q199" s="196"/>
      <c r="R199" s="196"/>
      <c r="S199" s="196"/>
      <c r="T199" s="197"/>
      <c r="AT199" s="191" t="s">
        <v>208</v>
      </c>
      <c r="AU199" s="191" t="s">
        <v>82</v>
      </c>
      <c r="AV199" s="12" t="s">
        <v>82</v>
      </c>
      <c r="AW199" s="12" t="s">
        <v>33</v>
      </c>
      <c r="AX199" s="12" t="s">
        <v>72</v>
      </c>
      <c r="AY199" s="191" t="s">
        <v>200</v>
      </c>
    </row>
    <row r="200" s="12" customFormat="1">
      <c r="B200" s="189"/>
      <c r="D200" s="190" t="s">
        <v>208</v>
      </c>
      <c r="E200" s="191" t="s">
        <v>3</v>
      </c>
      <c r="F200" s="192" t="s">
        <v>1208</v>
      </c>
      <c r="H200" s="193">
        <v>487.5</v>
      </c>
      <c r="I200" s="194"/>
      <c r="L200" s="189"/>
      <c r="M200" s="195"/>
      <c r="N200" s="196"/>
      <c r="O200" s="196"/>
      <c r="P200" s="196"/>
      <c r="Q200" s="196"/>
      <c r="R200" s="196"/>
      <c r="S200" s="196"/>
      <c r="T200" s="197"/>
      <c r="AT200" s="191" t="s">
        <v>208</v>
      </c>
      <c r="AU200" s="191" t="s">
        <v>82</v>
      </c>
      <c r="AV200" s="12" t="s">
        <v>82</v>
      </c>
      <c r="AW200" s="12" t="s">
        <v>33</v>
      </c>
      <c r="AX200" s="12" t="s">
        <v>72</v>
      </c>
      <c r="AY200" s="191" t="s">
        <v>200</v>
      </c>
    </row>
    <row r="201" s="14" customFormat="1">
      <c r="B201" s="205"/>
      <c r="D201" s="190" t="s">
        <v>208</v>
      </c>
      <c r="E201" s="206" t="s">
        <v>3</v>
      </c>
      <c r="F201" s="207" t="s">
        <v>215</v>
      </c>
      <c r="H201" s="208">
        <v>950.70799999999997</v>
      </c>
      <c r="I201" s="209"/>
      <c r="L201" s="205"/>
      <c r="M201" s="210"/>
      <c r="N201" s="211"/>
      <c r="O201" s="211"/>
      <c r="P201" s="211"/>
      <c r="Q201" s="211"/>
      <c r="R201" s="211"/>
      <c r="S201" s="211"/>
      <c r="T201" s="212"/>
      <c r="AT201" s="206" t="s">
        <v>208</v>
      </c>
      <c r="AU201" s="206" t="s">
        <v>82</v>
      </c>
      <c r="AV201" s="14" t="s">
        <v>206</v>
      </c>
      <c r="AW201" s="14" t="s">
        <v>33</v>
      </c>
      <c r="AX201" s="14" t="s">
        <v>80</v>
      </c>
      <c r="AY201" s="206" t="s">
        <v>200</v>
      </c>
    </row>
    <row r="202" s="1" customFormat="1" ht="22.5" customHeight="1">
      <c r="B202" s="176"/>
      <c r="C202" s="177" t="s">
        <v>392</v>
      </c>
      <c r="D202" s="177" t="s">
        <v>202</v>
      </c>
      <c r="E202" s="178" t="s">
        <v>517</v>
      </c>
      <c r="F202" s="179" t="s">
        <v>518</v>
      </c>
      <c r="G202" s="180" t="s">
        <v>148</v>
      </c>
      <c r="H202" s="181">
        <v>463.20800000000003</v>
      </c>
      <c r="I202" s="182"/>
      <c r="J202" s="183">
        <f>ROUND(I202*H202,2)</f>
        <v>0</v>
      </c>
      <c r="K202" s="179" t="s">
        <v>205</v>
      </c>
      <c r="L202" s="37"/>
      <c r="M202" s="184" t="s">
        <v>3</v>
      </c>
      <c r="N202" s="185" t="s">
        <v>43</v>
      </c>
      <c r="O202" s="67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AR202" s="19" t="s">
        <v>206</v>
      </c>
      <c r="AT202" s="19" t="s">
        <v>202</v>
      </c>
      <c r="AU202" s="19" t="s">
        <v>82</v>
      </c>
      <c r="AY202" s="19" t="s">
        <v>200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9" t="s">
        <v>80</v>
      </c>
      <c r="BK202" s="188">
        <f>ROUND(I202*H202,2)</f>
        <v>0</v>
      </c>
      <c r="BL202" s="19" t="s">
        <v>206</v>
      </c>
      <c r="BM202" s="19" t="s">
        <v>1209</v>
      </c>
    </row>
    <row r="203" s="12" customFormat="1">
      <c r="B203" s="189"/>
      <c r="D203" s="190" t="s">
        <v>208</v>
      </c>
      <c r="E203" s="191" t="s">
        <v>3</v>
      </c>
      <c r="F203" s="192" t="s">
        <v>1210</v>
      </c>
      <c r="H203" s="193">
        <v>463.20800000000003</v>
      </c>
      <c r="I203" s="194"/>
      <c r="L203" s="189"/>
      <c r="M203" s="195"/>
      <c r="N203" s="196"/>
      <c r="O203" s="196"/>
      <c r="P203" s="196"/>
      <c r="Q203" s="196"/>
      <c r="R203" s="196"/>
      <c r="S203" s="196"/>
      <c r="T203" s="197"/>
      <c r="AT203" s="191" t="s">
        <v>208</v>
      </c>
      <c r="AU203" s="191" t="s">
        <v>82</v>
      </c>
      <c r="AV203" s="12" t="s">
        <v>82</v>
      </c>
      <c r="AW203" s="12" t="s">
        <v>33</v>
      </c>
      <c r="AX203" s="12" t="s">
        <v>72</v>
      </c>
      <c r="AY203" s="191" t="s">
        <v>200</v>
      </c>
    </row>
    <row r="204" s="14" customFormat="1">
      <c r="B204" s="205"/>
      <c r="D204" s="190" t="s">
        <v>208</v>
      </c>
      <c r="E204" s="206" t="s">
        <v>3</v>
      </c>
      <c r="F204" s="207" t="s">
        <v>215</v>
      </c>
      <c r="H204" s="208">
        <v>463.20800000000003</v>
      </c>
      <c r="I204" s="209"/>
      <c r="L204" s="205"/>
      <c r="M204" s="210"/>
      <c r="N204" s="211"/>
      <c r="O204" s="211"/>
      <c r="P204" s="211"/>
      <c r="Q204" s="211"/>
      <c r="R204" s="211"/>
      <c r="S204" s="211"/>
      <c r="T204" s="212"/>
      <c r="AT204" s="206" t="s">
        <v>208</v>
      </c>
      <c r="AU204" s="206" t="s">
        <v>82</v>
      </c>
      <c r="AV204" s="14" t="s">
        <v>206</v>
      </c>
      <c r="AW204" s="14" t="s">
        <v>33</v>
      </c>
      <c r="AX204" s="14" t="s">
        <v>80</v>
      </c>
      <c r="AY204" s="206" t="s">
        <v>200</v>
      </c>
    </row>
    <row r="205" s="1" customFormat="1" ht="22.5" customHeight="1">
      <c r="B205" s="176"/>
      <c r="C205" s="177" t="s">
        <v>406</v>
      </c>
      <c r="D205" s="177" t="s">
        <v>202</v>
      </c>
      <c r="E205" s="178" t="s">
        <v>1211</v>
      </c>
      <c r="F205" s="179" t="s">
        <v>1212</v>
      </c>
      <c r="G205" s="180" t="s">
        <v>148</v>
      </c>
      <c r="H205" s="181">
        <v>487.5</v>
      </c>
      <c r="I205" s="182"/>
      <c r="J205" s="183">
        <f>ROUND(I205*H205,2)</f>
        <v>0</v>
      </c>
      <c r="K205" s="179" t="s">
        <v>205</v>
      </c>
      <c r="L205" s="37"/>
      <c r="M205" s="184" t="s">
        <v>3</v>
      </c>
      <c r="N205" s="185" t="s">
        <v>43</v>
      </c>
      <c r="O205" s="67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AR205" s="19" t="s">
        <v>206</v>
      </c>
      <c r="AT205" s="19" t="s">
        <v>202</v>
      </c>
      <c r="AU205" s="19" t="s">
        <v>82</v>
      </c>
      <c r="AY205" s="19" t="s">
        <v>200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80</v>
      </c>
      <c r="BK205" s="188">
        <f>ROUND(I205*H205,2)</f>
        <v>0</v>
      </c>
      <c r="BL205" s="19" t="s">
        <v>206</v>
      </c>
      <c r="BM205" s="19" t="s">
        <v>1213</v>
      </c>
    </row>
    <row r="206" s="12" customFormat="1">
      <c r="B206" s="189"/>
      <c r="D206" s="190" t="s">
        <v>208</v>
      </c>
      <c r="E206" s="191" t="s">
        <v>3</v>
      </c>
      <c r="F206" s="192" t="s">
        <v>1214</v>
      </c>
      <c r="H206" s="193">
        <v>487.5</v>
      </c>
      <c r="I206" s="194"/>
      <c r="L206" s="189"/>
      <c r="M206" s="195"/>
      <c r="N206" s="196"/>
      <c r="O206" s="196"/>
      <c r="P206" s="196"/>
      <c r="Q206" s="196"/>
      <c r="R206" s="196"/>
      <c r="S206" s="196"/>
      <c r="T206" s="197"/>
      <c r="AT206" s="191" t="s">
        <v>208</v>
      </c>
      <c r="AU206" s="191" t="s">
        <v>82</v>
      </c>
      <c r="AV206" s="12" t="s">
        <v>82</v>
      </c>
      <c r="AW206" s="12" t="s">
        <v>33</v>
      </c>
      <c r="AX206" s="12" t="s">
        <v>80</v>
      </c>
      <c r="AY206" s="191" t="s">
        <v>200</v>
      </c>
    </row>
    <row r="207" s="1" customFormat="1" ht="22.5" customHeight="1">
      <c r="B207" s="176"/>
      <c r="C207" s="177" t="s">
        <v>412</v>
      </c>
      <c r="D207" s="177" t="s">
        <v>202</v>
      </c>
      <c r="E207" s="178" t="s">
        <v>522</v>
      </c>
      <c r="F207" s="179" t="s">
        <v>523</v>
      </c>
      <c r="G207" s="180" t="s">
        <v>148</v>
      </c>
      <c r="H207" s="181">
        <v>330.863</v>
      </c>
      <c r="I207" s="182"/>
      <c r="J207" s="183">
        <f>ROUND(I207*H207,2)</f>
        <v>0</v>
      </c>
      <c r="K207" s="179" t="s">
        <v>205</v>
      </c>
      <c r="L207" s="37"/>
      <c r="M207" s="184" t="s">
        <v>3</v>
      </c>
      <c r="N207" s="185" t="s">
        <v>43</v>
      </c>
      <c r="O207" s="67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AR207" s="19" t="s">
        <v>206</v>
      </c>
      <c r="AT207" s="19" t="s">
        <v>202</v>
      </c>
      <c r="AU207" s="19" t="s">
        <v>82</v>
      </c>
      <c r="AY207" s="19" t="s">
        <v>200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9" t="s">
        <v>80</v>
      </c>
      <c r="BK207" s="188">
        <f>ROUND(I207*H207,2)</f>
        <v>0</v>
      </c>
      <c r="BL207" s="19" t="s">
        <v>206</v>
      </c>
      <c r="BM207" s="19" t="s">
        <v>1215</v>
      </c>
    </row>
    <row r="208" s="12" customFormat="1">
      <c r="B208" s="189"/>
      <c r="D208" s="190" t="s">
        <v>208</v>
      </c>
      <c r="E208" s="191" t="s">
        <v>3</v>
      </c>
      <c r="F208" s="192" t="s">
        <v>1143</v>
      </c>
      <c r="H208" s="193">
        <v>330.863</v>
      </c>
      <c r="I208" s="194"/>
      <c r="L208" s="189"/>
      <c r="M208" s="195"/>
      <c r="N208" s="196"/>
      <c r="O208" s="196"/>
      <c r="P208" s="196"/>
      <c r="Q208" s="196"/>
      <c r="R208" s="196"/>
      <c r="S208" s="196"/>
      <c r="T208" s="197"/>
      <c r="AT208" s="191" t="s">
        <v>208</v>
      </c>
      <c r="AU208" s="191" t="s">
        <v>82</v>
      </c>
      <c r="AV208" s="12" t="s">
        <v>82</v>
      </c>
      <c r="AW208" s="12" t="s">
        <v>33</v>
      </c>
      <c r="AX208" s="12" t="s">
        <v>72</v>
      </c>
      <c r="AY208" s="191" t="s">
        <v>200</v>
      </c>
    </row>
    <row r="209" s="14" customFormat="1">
      <c r="B209" s="205"/>
      <c r="D209" s="190" t="s">
        <v>208</v>
      </c>
      <c r="E209" s="206" t="s">
        <v>3</v>
      </c>
      <c r="F209" s="207" t="s">
        <v>215</v>
      </c>
      <c r="H209" s="208">
        <v>330.863</v>
      </c>
      <c r="I209" s="209"/>
      <c r="L209" s="205"/>
      <c r="M209" s="210"/>
      <c r="N209" s="211"/>
      <c r="O209" s="211"/>
      <c r="P209" s="211"/>
      <c r="Q209" s="211"/>
      <c r="R209" s="211"/>
      <c r="S209" s="211"/>
      <c r="T209" s="212"/>
      <c r="AT209" s="206" t="s">
        <v>208</v>
      </c>
      <c r="AU209" s="206" t="s">
        <v>82</v>
      </c>
      <c r="AV209" s="14" t="s">
        <v>206</v>
      </c>
      <c r="AW209" s="14" t="s">
        <v>33</v>
      </c>
      <c r="AX209" s="14" t="s">
        <v>80</v>
      </c>
      <c r="AY209" s="206" t="s">
        <v>200</v>
      </c>
    </row>
    <row r="210" s="1" customFormat="1" ht="22.5" customHeight="1">
      <c r="B210" s="176"/>
      <c r="C210" s="177" t="s">
        <v>416</v>
      </c>
      <c r="D210" s="177" t="s">
        <v>202</v>
      </c>
      <c r="E210" s="178" t="s">
        <v>526</v>
      </c>
      <c r="F210" s="179" t="s">
        <v>527</v>
      </c>
      <c r="G210" s="180" t="s">
        <v>148</v>
      </c>
      <c r="H210" s="181">
        <v>292.5</v>
      </c>
      <c r="I210" s="182"/>
      <c r="J210" s="183">
        <f>ROUND(I210*H210,2)</f>
        <v>0</v>
      </c>
      <c r="K210" s="179" t="s">
        <v>205</v>
      </c>
      <c r="L210" s="37"/>
      <c r="M210" s="184" t="s">
        <v>3</v>
      </c>
      <c r="N210" s="185" t="s">
        <v>43</v>
      </c>
      <c r="O210" s="67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AR210" s="19" t="s">
        <v>206</v>
      </c>
      <c r="AT210" s="19" t="s">
        <v>202</v>
      </c>
      <c r="AU210" s="19" t="s">
        <v>82</v>
      </c>
      <c r="AY210" s="19" t="s">
        <v>200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9" t="s">
        <v>80</v>
      </c>
      <c r="BK210" s="188">
        <f>ROUND(I210*H210,2)</f>
        <v>0</v>
      </c>
      <c r="BL210" s="19" t="s">
        <v>206</v>
      </c>
      <c r="BM210" s="19" t="s">
        <v>1216</v>
      </c>
    </row>
    <row r="211" s="12" customFormat="1">
      <c r="B211" s="189"/>
      <c r="D211" s="190" t="s">
        <v>208</v>
      </c>
      <c r="E211" s="191" t="s">
        <v>3</v>
      </c>
      <c r="F211" s="192" t="s">
        <v>1204</v>
      </c>
      <c r="H211" s="193">
        <v>292.5</v>
      </c>
      <c r="I211" s="194"/>
      <c r="L211" s="189"/>
      <c r="M211" s="195"/>
      <c r="N211" s="196"/>
      <c r="O211" s="196"/>
      <c r="P211" s="196"/>
      <c r="Q211" s="196"/>
      <c r="R211" s="196"/>
      <c r="S211" s="196"/>
      <c r="T211" s="197"/>
      <c r="AT211" s="191" t="s">
        <v>208</v>
      </c>
      <c r="AU211" s="191" t="s">
        <v>82</v>
      </c>
      <c r="AV211" s="12" t="s">
        <v>82</v>
      </c>
      <c r="AW211" s="12" t="s">
        <v>33</v>
      </c>
      <c r="AX211" s="12" t="s">
        <v>72</v>
      </c>
      <c r="AY211" s="191" t="s">
        <v>200</v>
      </c>
    </row>
    <row r="212" s="14" customFormat="1">
      <c r="B212" s="205"/>
      <c r="D212" s="190" t="s">
        <v>208</v>
      </c>
      <c r="E212" s="206" t="s">
        <v>3</v>
      </c>
      <c r="F212" s="207" t="s">
        <v>215</v>
      </c>
      <c r="H212" s="208">
        <v>292.5</v>
      </c>
      <c r="I212" s="209"/>
      <c r="L212" s="205"/>
      <c r="M212" s="210"/>
      <c r="N212" s="211"/>
      <c r="O212" s="211"/>
      <c r="P212" s="211"/>
      <c r="Q212" s="211"/>
      <c r="R212" s="211"/>
      <c r="S212" s="211"/>
      <c r="T212" s="212"/>
      <c r="AT212" s="206" t="s">
        <v>208</v>
      </c>
      <c r="AU212" s="206" t="s">
        <v>82</v>
      </c>
      <c r="AV212" s="14" t="s">
        <v>206</v>
      </c>
      <c r="AW212" s="14" t="s">
        <v>33</v>
      </c>
      <c r="AX212" s="14" t="s">
        <v>80</v>
      </c>
      <c r="AY212" s="206" t="s">
        <v>200</v>
      </c>
    </row>
    <row r="213" s="11" customFormat="1" ht="22.8" customHeight="1">
      <c r="B213" s="163"/>
      <c r="D213" s="164" t="s">
        <v>71</v>
      </c>
      <c r="E213" s="174" t="s">
        <v>145</v>
      </c>
      <c r="F213" s="174" t="s">
        <v>545</v>
      </c>
      <c r="I213" s="166"/>
      <c r="J213" s="175">
        <f>BK213</f>
        <v>0</v>
      </c>
      <c r="L213" s="163"/>
      <c r="M213" s="168"/>
      <c r="N213" s="169"/>
      <c r="O213" s="169"/>
      <c r="P213" s="170">
        <f>SUM(P214:P259)</f>
        <v>0</v>
      </c>
      <c r="Q213" s="169"/>
      <c r="R213" s="170">
        <f>SUM(R214:R259)</f>
        <v>18.733262200000002</v>
      </c>
      <c r="S213" s="169"/>
      <c r="T213" s="171">
        <f>SUM(T214:T259)</f>
        <v>0</v>
      </c>
      <c r="AR213" s="164" t="s">
        <v>80</v>
      </c>
      <c r="AT213" s="172" t="s">
        <v>71</v>
      </c>
      <c r="AU213" s="172" t="s">
        <v>80</v>
      </c>
      <c r="AY213" s="164" t="s">
        <v>200</v>
      </c>
      <c r="BK213" s="173">
        <f>SUM(BK214:BK259)</f>
        <v>0</v>
      </c>
    </row>
    <row r="214" s="1" customFormat="1" ht="22.5" customHeight="1">
      <c r="B214" s="176"/>
      <c r="C214" s="177" t="s">
        <v>422</v>
      </c>
      <c r="D214" s="177" t="s">
        <v>202</v>
      </c>
      <c r="E214" s="178" t="s">
        <v>1217</v>
      </c>
      <c r="F214" s="179" t="s">
        <v>1218</v>
      </c>
      <c r="G214" s="180" t="s">
        <v>127</v>
      </c>
      <c r="H214" s="181">
        <v>3</v>
      </c>
      <c r="I214" s="182"/>
      <c r="J214" s="183">
        <f>ROUND(I214*H214,2)</f>
        <v>0</v>
      </c>
      <c r="K214" s="179" t="s">
        <v>205</v>
      </c>
      <c r="L214" s="37"/>
      <c r="M214" s="184" t="s">
        <v>3</v>
      </c>
      <c r="N214" s="185" t="s">
        <v>43</v>
      </c>
      <c r="O214" s="67"/>
      <c r="P214" s="186">
        <f>O214*H214</f>
        <v>0</v>
      </c>
      <c r="Q214" s="186">
        <v>0.0017099999999999999</v>
      </c>
      <c r="R214" s="186">
        <f>Q214*H214</f>
        <v>0.00513</v>
      </c>
      <c r="S214" s="186">
        <v>0</v>
      </c>
      <c r="T214" s="187">
        <f>S214*H214</f>
        <v>0</v>
      </c>
      <c r="AR214" s="19" t="s">
        <v>206</v>
      </c>
      <c r="AT214" s="19" t="s">
        <v>202</v>
      </c>
      <c r="AU214" s="19" t="s">
        <v>82</v>
      </c>
      <c r="AY214" s="19" t="s">
        <v>200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9" t="s">
        <v>80</v>
      </c>
      <c r="BK214" s="188">
        <f>ROUND(I214*H214,2)</f>
        <v>0</v>
      </c>
      <c r="BL214" s="19" t="s">
        <v>206</v>
      </c>
      <c r="BM214" s="19" t="s">
        <v>1219</v>
      </c>
    </row>
    <row r="215" s="1" customFormat="1" ht="16.5" customHeight="1">
      <c r="B215" s="176"/>
      <c r="C215" s="213" t="s">
        <v>428</v>
      </c>
      <c r="D215" s="213" t="s">
        <v>407</v>
      </c>
      <c r="E215" s="214" t="s">
        <v>1220</v>
      </c>
      <c r="F215" s="215" t="s">
        <v>1221</v>
      </c>
      <c r="G215" s="216" t="s">
        <v>127</v>
      </c>
      <c r="H215" s="217">
        <v>3</v>
      </c>
      <c r="I215" s="218"/>
      <c r="J215" s="219">
        <f>ROUND(I215*H215,2)</f>
        <v>0</v>
      </c>
      <c r="K215" s="215" t="s">
        <v>205</v>
      </c>
      <c r="L215" s="220"/>
      <c r="M215" s="221" t="s">
        <v>3</v>
      </c>
      <c r="N215" s="222" t="s">
        <v>43</v>
      </c>
      <c r="O215" s="67"/>
      <c r="P215" s="186">
        <f>O215*H215</f>
        <v>0</v>
      </c>
      <c r="Q215" s="186">
        <v>0.019</v>
      </c>
      <c r="R215" s="186">
        <f>Q215*H215</f>
        <v>0.056999999999999995</v>
      </c>
      <c r="S215" s="186">
        <v>0</v>
      </c>
      <c r="T215" s="187">
        <f>S215*H215</f>
        <v>0</v>
      </c>
      <c r="AR215" s="19" t="s">
        <v>145</v>
      </c>
      <c r="AT215" s="19" t="s">
        <v>407</v>
      </c>
      <c r="AU215" s="19" t="s">
        <v>82</v>
      </c>
      <c r="AY215" s="19" t="s">
        <v>200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9" t="s">
        <v>80</v>
      </c>
      <c r="BK215" s="188">
        <f>ROUND(I215*H215,2)</f>
        <v>0</v>
      </c>
      <c r="BL215" s="19" t="s">
        <v>206</v>
      </c>
      <c r="BM215" s="19" t="s">
        <v>1222</v>
      </c>
    </row>
    <row r="216" s="1" customFormat="1" ht="22.5" customHeight="1">
      <c r="B216" s="176"/>
      <c r="C216" s="177" t="s">
        <v>432</v>
      </c>
      <c r="D216" s="177" t="s">
        <v>202</v>
      </c>
      <c r="E216" s="178" t="s">
        <v>1223</v>
      </c>
      <c r="F216" s="179" t="s">
        <v>1224</v>
      </c>
      <c r="G216" s="180" t="s">
        <v>116</v>
      </c>
      <c r="H216" s="181">
        <v>831.24000000000001</v>
      </c>
      <c r="I216" s="182"/>
      <c r="J216" s="183">
        <f>ROUND(I216*H216,2)</f>
        <v>0</v>
      </c>
      <c r="K216" s="179" t="s">
        <v>205</v>
      </c>
      <c r="L216" s="37"/>
      <c r="M216" s="184" t="s">
        <v>3</v>
      </c>
      <c r="N216" s="185" t="s">
        <v>43</v>
      </c>
      <c r="O216" s="67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AR216" s="19" t="s">
        <v>206</v>
      </c>
      <c r="AT216" s="19" t="s">
        <v>202</v>
      </c>
      <c r="AU216" s="19" t="s">
        <v>82</v>
      </c>
      <c r="AY216" s="19" t="s">
        <v>200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9" t="s">
        <v>80</v>
      </c>
      <c r="BK216" s="188">
        <f>ROUND(I216*H216,2)</f>
        <v>0</v>
      </c>
      <c r="BL216" s="19" t="s">
        <v>206</v>
      </c>
      <c r="BM216" s="19" t="s">
        <v>1225</v>
      </c>
    </row>
    <row r="217" s="12" customFormat="1">
      <c r="B217" s="189"/>
      <c r="D217" s="190" t="s">
        <v>208</v>
      </c>
      <c r="E217" s="191" t="s">
        <v>1112</v>
      </c>
      <c r="F217" s="192" t="s">
        <v>1226</v>
      </c>
      <c r="H217" s="193">
        <v>831.24000000000001</v>
      </c>
      <c r="I217" s="194"/>
      <c r="L217" s="189"/>
      <c r="M217" s="195"/>
      <c r="N217" s="196"/>
      <c r="O217" s="196"/>
      <c r="P217" s="196"/>
      <c r="Q217" s="196"/>
      <c r="R217" s="196"/>
      <c r="S217" s="196"/>
      <c r="T217" s="197"/>
      <c r="AT217" s="191" t="s">
        <v>208</v>
      </c>
      <c r="AU217" s="191" t="s">
        <v>82</v>
      </c>
      <c r="AV217" s="12" t="s">
        <v>82</v>
      </c>
      <c r="AW217" s="12" t="s">
        <v>33</v>
      </c>
      <c r="AX217" s="12" t="s">
        <v>80</v>
      </c>
      <c r="AY217" s="191" t="s">
        <v>200</v>
      </c>
    </row>
    <row r="218" s="1" customFormat="1" ht="16.5" customHeight="1">
      <c r="B218" s="176"/>
      <c r="C218" s="213" t="s">
        <v>437</v>
      </c>
      <c r="D218" s="213" t="s">
        <v>407</v>
      </c>
      <c r="E218" s="214" t="s">
        <v>1227</v>
      </c>
      <c r="F218" s="215" t="s">
        <v>1228</v>
      </c>
      <c r="G218" s="216" t="s">
        <v>116</v>
      </c>
      <c r="H218" s="217">
        <v>843.70899999999995</v>
      </c>
      <c r="I218" s="218"/>
      <c r="J218" s="219">
        <f>ROUND(I218*H218,2)</f>
        <v>0</v>
      </c>
      <c r="K218" s="215" t="s">
        <v>205</v>
      </c>
      <c r="L218" s="220"/>
      <c r="M218" s="221" t="s">
        <v>3</v>
      </c>
      <c r="N218" s="222" t="s">
        <v>43</v>
      </c>
      <c r="O218" s="67"/>
      <c r="P218" s="186">
        <f>O218*H218</f>
        <v>0</v>
      </c>
      <c r="Q218" s="186">
        <v>0.0038</v>
      </c>
      <c r="R218" s="186">
        <f>Q218*H218</f>
        <v>3.2060941999999999</v>
      </c>
      <c r="S218" s="186">
        <v>0</v>
      </c>
      <c r="T218" s="187">
        <f>S218*H218</f>
        <v>0</v>
      </c>
      <c r="AR218" s="19" t="s">
        <v>145</v>
      </c>
      <c r="AT218" s="19" t="s">
        <v>407</v>
      </c>
      <c r="AU218" s="19" t="s">
        <v>82</v>
      </c>
      <c r="AY218" s="19" t="s">
        <v>200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9" t="s">
        <v>80</v>
      </c>
      <c r="BK218" s="188">
        <f>ROUND(I218*H218,2)</f>
        <v>0</v>
      </c>
      <c r="BL218" s="19" t="s">
        <v>206</v>
      </c>
      <c r="BM218" s="19" t="s">
        <v>1229</v>
      </c>
    </row>
    <row r="219" s="12" customFormat="1">
      <c r="B219" s="189"/>
      <c r="D219" s="190" t="s">
        <v>208</v>
      </c>
      <c r="F219" s="192" t="s">
        <v>1230</v>
      </c>
      <c r="H219" s="193">
        <v>843.70899999999995</v>
      </c>
      <c r="I219" s="194"/>
      <c r="L219" s="189"/>
      <c r="M219" s="195"/>
      <c r="N219" s="196"/>
      <c r="O219" s="196"/>
      <c r="P219" s="196"/>
      <c r="Q219" s="196"/>
      <c r="R219" s="196"/>
      <c r="S219" s="196"/>
      <c r="T219" s="197"/>
      <c r="AT219" s="191" t="s">
        <v>208</v>
      </c>
      <c r="AU219" s="191" t="s">
        <v>82</v>
      </c>
      <c r="AV219" s="12" t="s">
        <v>82</v>
      </c>
      <c r="AW219" s="12" t="s">
        <v>4</v>
      </c>
      <c r="AX219" s="12" t="s">
        <v>80</v>
      </c>
      <c r="AY219" s="191" t="s">
        <v>200</v>
      </c>
    </row>
    <row r="220" s="1" customFormat="1" ht="22.5" customHeight="1">
      <c r="B220" s="176"/>
      <c r="C220" s="177" t="s">
        <v>441</v>
      </c>
      <c r="D220" s="177" t="s">
        <v>202</v>
      </c>
      <c r="E220" s="178" t="s">
        <v>1042</v>
      </c>
      <c r="F220" s="179" t="s">
        <v>1043</v>
      </c>
      <c r="G220" s="180" t="s">
        <v>127</v>
      </c>
      <c r="H220" s="181">
        <v>179</v>
      </c>
      <c r="I220" s="182"/>
      <c r="J220" s="183">
        <f>ROUND(I220*H220,2)</f>
        <v>0</v>
      </c>
      <c r="K220" s="179" t="s">
        <v>205</v>
      </c>
      <c r="L220" s="37"/>
      <c r="M220" s="184" t="s">
        <v>3</v>
      </c>
      <c r="N220" s="185" t="s">
        <v>43</v>
      </c>
      <c r="O220" s="67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AR220" s="19" t="s">
        <v>206</v>
      </c>
      <c r="AT220" s="19" t="s">
        <v>202</v>
      </c>
      <c r="AU220" s="19" t="s">
        <v>82</v>
      </c>
      <c r="AY220" s="19" t="s">
        <v>200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9" t="s">
        <v>80</v>
      </c>
      <c r="BK220" s="188">
        <f>ROUND(I220*H220,2)</f>
        <v>0</v>
      </c>
      <c r="BL220" s="19" t="s">
        <v>206</v>
      </c>
      <c r="BM220" s="19" t="s">
        <v>1231</v>
      </c>
    </row>
    <row r="221" s="1" customFormat="1" ht="16.5" customHeight="1">
      <c r="B221" s="176"/>
      <c r="C221" s="213" t="s">
        <v>446</v>
      </c>
      <c r="D221" s="213" t="s">
        <v>407</v>
      </c>
      <c r="E221" s="214" t="s">
        <v>1232</v>
      </c>
      <c r="F221" s="215" t="s">
        <v>1046</v>
      </c>
      <c r="G221" s="216" t="s">
        <v>127</v>
      </c>
      <c r="H221" s="217">
        <v>146</v>
      </c>
      <c r="I221" s="218"/>
      <c r="J221" s="219">
        <f>ROUND(I221*H221,2)</f>
        <v>0</v>
      </c>
      <c r="K221" s="215" t="s">
        <v>205</v>
      </c>
      <c r="L221" s="220"/>
      <c r="M221" s="221" t="s">
        <v>3</v>
      </c>
      <c r="N221" s="222" t="s">
        <v>43</v>
      </c>
      <c r="O221" s="67"/>
      <c r="P221" s="186">
        <f>O221*H221</f>
        <v>0</v>
      </c>
      <c r="Q221" s="186">
        <v>0.00072000000000000005</v>
      </c>
      <c r="R221" s="186">
        <f>Q221*H221</f>
        <v>0.10512000000000001</v>
      </c>
      <c r="S221" s="186">
        <v>0</v>
      </c>
      <c r="T221" s="187">
        <f>S221*H221</f>
        <v>0</v>
      </c>
      <c r="AR221" s="19" t="s">
        <v>145</v>
      </c>
      <c r="AT221" s="19" t="s">
        <v>407</v>
      </c>
      <c r="AU221" s="19" t="s">
        <v>82</v>
      </c>
      <c r="AY221" s="19" t="s">
        <v>200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9" t="s">
        <v>80</v>
      </c>
      <c r="BK221" s="188">
        <f>ROUND(I221*H221,2)</f>
        <v>0</v>
      </c>
      <c r="BL221" s="19" t="s">
        <v>206</v>
      </c>
      <c r="BM221" s="19" t="s">
        <v>1233</v>
      </c>
    </row>
    <row r="222" s="1" customFormat="1" ht="16.5" customHeight="1">
      <c r="B222" s="176"/>
      <c r="C222" s="213" t="s">
        <v>450</v>
      </c>
      <c r="D222" s="213" t="s">
        <v>407</v>
      </c>
      <c r="E222" s="214" t="s">
        <v>1234</v>
      </c>
      <c r="F222" s="215" t="s">
        <v>1235</v>
      </c>
      <c r="G222" s="216" t="s">
        <v>127</v>
      </c>
      <c r="H222" s="217">
        <v>7</v>
      </c>
      <c r="I222" s="218"/>
      <c r="J222" s="219">
        <f>ROUND(I222*H222,2)</f>
        <v>0</v>
      </c>
      <c r="K222" s="215" t="s">
        <v>1236</v>
      </c>
      <c r="L222" s="220"/>
      <c r="M222" s="221" t="s">
        <v>3</v>
      </c>
      <c r="N222" s="222" t="s">
        <v>43</v>
      </c>
      <c r="O222" s="67"/>
      <c r="P222" s="186">
        <f>O222*H222</f>
        <v>0</v>
      </c>
      <c r="Q222" s="186">
        <v>0.00056999999999999998</v>
      </c>
      <c r="R222" s="186">
        <f>Q222*H222</f>
        <v>0.0039899999999999996</v>
      </c>
      <c r="S222" s="186">
        <v>0</v>
      </c>
      <c r="T222" s="187">
        <f>S222*H222</f>
        <v>0</v>
      </c>
      <c r="AR222" s="19" t="s">
        <v>145</v>
      </c>
      <c r="AT222" s="19" t="s">
        <v>407</v>
      </c>
      <c r="AU222" s="19" t="s">
        <v>82</v>
      </c>
      <c r="AY222" s="19" t="s">
        <v>200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19" t="s">
        <v>80</v>
      </c>
      <c r="BK222" s="188">
        <f>ROUND(I222*H222,2)</f>
        <v>0</v>
      </c>
      <c r="BL222" s="19" t="s">
        <v>206</v>
      </c>
      <c r="BM222" s="19" t="s">
        <v>1237</v>
      </c>
    </row>
    <row r="223" s="1" customFormat="1" ht="16.5" customHeight="1">
      <c r="B223" s="176"/>
      <c r="C223" s="213" t="s">
        <v>455</v>
      </c>
      <c r="D223" s="213" t="s">
        <v>407</v>
      </c>
      <c r="E223" s="214" t="s">
        <v>1048</v>
      </c>
      <c r="F223" s="215" t="s">
        <v>1049</v>
      </c>
      <c r="G223" s="216" t="s">
        <v>127</v>
      </c>
      <c r="H223" s="217">
        <v>7</v>
      </c>
      <c r="I223" s="218"/>
      <c r="J223" s="219">
        <f>ROUND(I223*H223,2)</f>
        <v>0</v>
      </c>
      <c r="K223" s="215" t="s">
        <v>205</v>
      </c>
      <c r="L223" s="220"/>
      <c r="M223" s="221" t="s">
        <v>3</v>
      </c>
      <c r="N223" s="222" t="s">
        <v>43</v>
      </c>
      <c r="O223" s="67"/>
      <c r="P223" s="186">
        <f>O223*H223</f>
        <v>0</v>
      </c>
      <c r="Q223" s="186">
        <v>0.0040000000000000001</v>
      </c>
      <c r="R223" s="186">
        <f>Q223*H223</f>
        <v>0.028000000000000001</v>
      </c>
      <c r="S223" s="186">
        <v>0</v>
      </c>
      <c r="T223" s="187">
        <f>S223*H223</f>
        <v>0</v>
      </c>
      <c r="AR223" s="19" t="s">
        <v>145</v>
      </c>
      <c r="AT223" s="19" t="s">
        <v>407</v>
      </c>
      <c r="AU223" s="19" t="s">
        <v>82</v>
      </c>
      <c r="AY223" s="19" t="s">
        <v>200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80</v>
      </c>
      <c r="BK223" s="188">
        <f>ROUND(I223*H223,2)</f>
        <v>0</v>
      </c>
      <c r="BL223" s="19" t="s">
        <v>206</v>
      </c>
      <c r="BM223" s="19" t="s">
        <v>1238</v>
      </c>
    </row>
    <row r="224" s="1" customFormat="1" ht="16.5" customHeight="1">
      <c r="B224" s="176"/>
      <c r="C224" s="213" t="s">
        <v>460</v>
      </c>
      <c r="D224" s="213" t="s">
        <v>407</v>
      </c>
      <c r="E224" s="214" t="s">
        <v>1239</v>
      </c>
      <c r="F224" s="215" t="s">
        <v>1240</v>
      </c>
      <c r="G224" s="216" t="s">
        <v>127</v>
      </c>
      <c r="H224" s="217">
        <v>8</v>
      </c>
      <c r="I224" s="218"/>
      <c r="J224" s="219">
        <f>ROUND(I224*H224,2)</f>
        <v>0</v>
      </c>
      <c r="K224" s="215" t="s">
        <v>205</v>
      </c>
      <c r="L224" s="220"/>
      <c r="M224" s="221" t="s">
        <v>3</v>
      </c>
      <c r="N224" s="222" t="s">
        <v>43</v>
      </c>
      <c r="O224" s="67"/>
      <c r="P224" s="186">
        <f>O224*H224</f>
        <v>0</v>
      </c>
      <c r="Q224" s="186">
        <v>0.00097000000000000005</v>
      </c>
      <c r="R224" s="186">
        <f>Q224*H224</f>
        <v>0.0077600000000000004</v>
      </c>
      <c r="S224" s="186">
        <v>0</v>
      </c>
      <c r="T224" s="187">
        <f>S224*H224</f>
        <v>0</v>
      </c>
      <c r="AR224" s="19" t="s">
        <v>145</v>
      </c>
      <c r="AT224" s="19" t="s">
        <v>407</v>
      </c>
      <c r="AU224" s="19" t="s">
        <v>82</v>
      </c>
      <c r="AY224" s="19" t="s">
        <v>200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9" t="s">
        <v>80</v>
      </c>
      <c r="BK224" s="188">
        <f>ROUND(I224*H224,2)</f>
        <v>0</v>
      </c>
      <c r="BL224" s="19" t="s">
        <v>206</v>
      </c>
      <c r="BM224" s="19" t="s">
        <v>1241</v>
      </c>
    </row>
    <row r="225" s="1" customFormat="1" ht="16.5" customHeight="1">
      <c r="B225" s="176"/>
      <c r="C225" s="213" t="s">
        <v>465</v>
      </c>
      <c r="D225" s="213" t="s">
        <v>407</v>
      </c>
      <c r="E225" s="214" t="s">
        <v>1242</v>
      </c>
      <c r="F225" s="215" t="s">
        <v>1243</v>
      </c>
      <c r="G225" s="216" t="s">
        <v>127</v>
      </c>
      <c r="H225" s="217">
        <v>3</v>
      </c>
      <c r="I225" s="218"/>
      <c r="J225" s="219">
        <f>ROUND(I225*H225,2)</f>
        <v>0</v>
      </c>
      <c r="K225" s="215" t="s">
        <v>205</v>
      </c>
      <c r="L225" s="220"/>
      <c r="M225" s="221" t="s">
        <v>3</v>
      </c>
      <c r="N225" s="222" t="s">
        <v>43</v>
      </c>
      <c r="O225" s="67"/>
      <c r="P225" s="186">
        <f>O225*H225</f>
        <v>0</v>
      </c>
      <c r="Q225" s="186">
        <v>0.0014</v>
      </c>
      <c r="R225" s="186">
        <f>Q225*H225</f>
        <v>0.0041999999999999997</v>
      </c>
      <c r="S225" s="186">
        <v>0</v>
      </c>
      <c r="T225" s="187">
        <f>S225*H225</f>
        <v>0</v>
      </c>
      <c r="AR225" s="19" t="s">
        <v>145</v>
      </c>
      <c r="AT225" s="19" t="s">
        <v>407</v>
      </c>
      <c r="AU225" s="19" t="s">
        <v>82</v>
      </c>
      <c r="AY225" s="19" t="s">
        <v>200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9" t="s">
        <v>80</v>
      </c>
      <c r="BK225" s="188">
        <f>ROUND(I225*H225,2)</f>
        <v>0</v>
      </c>
      <c r="BL225" s="19" t="s">
        <v>206</v>
      </c>
      <c r="BM225" s="19" t="s">
        <v>1244</v>
      </c>
    </row>
    <row r="226" s="1" customFormat="1" ht="16.5" customHeight="1">
      <c r="B226" s="176"/>
      <c r="C226" s="213" t="s">
        <v>470</v>
      </c>
      <c r="D226" s="213" t="s">
        <v>407</v>
      </c>
      <c r="E226" s="214" t="s">
        <v>1245</v>
      </c>
      <c r="F226" s="215" t="s">
        <v>1246</v>
      </c>
      <c r="G226" s="216" t="s">
        <v>127</v>
      </c>
      <c r="H226" s="217">
        <v>7</v>
      </c>
      <c r="I226" s="218"/>
      <c r="J226" s="219">
        <f>ROUND(I226*H226,2)</f>
        <v>0</v>
      </c>
      <c r="K226" s="215" t="s">
        <v>205</v>
      </c>
      <c r="L226" s="220"/>
      <c r="M226" s="221" t="s">
        <v>3</v>
      </c>
      <c r="N226" s="222" t="s">
        <v>43</v>
      </c>
      <c r="O226" s="67"/>
      <c r="P226" s="186">
        <f>O226*H226</f>
        <v>0</v>
      </c>
      <c r="Q226" s="186">
        <v>0.0011999999999999999</v>
      </c>
      <c r="R226" s="186">
        <f>Q226*H226</f>
        <v>0.0083999999999999995</v>
      </c>
      <c r="S226" s="186">
        <v>0</v>
      </c>
      <c r="T226" s="187">
        <f>S226*H226</f>
        <v>0</v>
      </c>
      <c r="AR226" s="19" t="s">
        <v>145</v>
      </c>
      <c r="AT226" s="19" t="s">
        <v>407</v>
      </c>
      <c r="AU226" s="19" t="s">
        <v>82</v>
      </c>
      <c r="AY226" s="19" t="s">
        <v>200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9" t="s">
        <v>80</v>
      </c>
      <c r="BK226" s="188">
        <f>ROUND(I226*H226,2)</f>
        <v>0</v>
      </c>
      <c r="BL226" s="19" t="s">
        <v>206</v>
      </c>
      <c r="BM226" s="19" t="s">
        <v>1247</v>
      </c>
    </row>
    <row r="227" s="1" customFormat="1" ht="16.5" customHeight="1">
      <c r="B227" s="176"/>
      <c r="C227" s="213" t="s">
        <v>475</v>
      </c>
      <c r="D227" s="213" t="s">
        <v>407</v>
      </c>
      <c r="E227" s="214" t="s">
        <v>1248</v>
      </c>
      <c r="F227" s="215" t="s">
        <v>1249</v>
      </c>
      <c r="G227" s="216" t="s">
        <v>127</v>
      </c>
      <c r="H227" s="217">
        <v>1</v>
      </c>
      <c r="I227" s="218"/>
      <c r="J227" s="219">
        <f>ROUND(I227*H227,2)</f>
        <v>0</v>
      </c>
      <c r="K227" s="215" t="s">
        <v>3</v>
      </c>
      <c r="L227" s="220"/>
      <c r="M227" s="221" t="s">
        <v>3</v>
      </c>
      <c r="N227" s="222" t="s">
        <v>43</v>
      </c>
      <c r="O227" s="67"/>
      <c r="P227" s="186">
        <f>O227*H227</f>
        <v>0</v>
      </c>
      <c r="Q227" s="186">
        <v>0.0022000000000000001</v>
      </c>
      <c r="R227" s="186">
        <f>Q227*H227</f>
        <v>0.0022000000000000001</v>
      </c>
      <c r="S227" s="186">
        <v>0</v>
      </c>
      <c r="T227" s="187">
        <f>S227*H227</f>
        <v>0</v>
      </c>
      <c r="AR227" s="19" t="s">
        <v>145</v>
      </c>
      <c r="AT227" s="19" t="s">
        <v>407</v>
      </c>
      <c r="AU227" s="19" t="s">
        <v>82</v>
      </c>
      <c r="AY227" s="19" t="s">
        <v>200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9" t="s">
        <v>80</v>
      </c>
      <c r="BK227" s="188">
        <f>ROUND(I227*H227,2)</f>
        <v>0</v>
      </c>
      <c r="BL227" s="19" t="s">
        <v>206</v>
      </c>
      <c r="BM227" s="19" t="s">
        <v>1250</v>
      </c>
    </row>
    <row r="228" s="1" customFormat="1" ht="22.5" customHeight="1">
      <c r="B228" s="176"/>
      <c r="C228" s="177" t="s">
        <v>479</v>
      </c>
      <c r="D228" s="177" t="s">
        <v>202</v>
      </c>
      <c r="E228" s="178" t="s">
        <v>1251</v>
      </c>
      <c r="F228" s="179" t="s">
        <v>1252</v>
      </c>
      <c r="G228" s="180" t="s">
        <v>127</v>
      </c>
      <c r="H228" s="181">
        <v>11</v>
      </c>
      <c r="I228" s="182"/>
      <c r="J228" s="183">
        <f>ROUND(I228*H228,2)</f>
        <v>0</v>
      </c>
      <c r="K228" s="179" t="s">
        <v>205</v>
      </c>
      <c r="L228" s="37"/>
      <c r="M228" s="184" t="s">
        <v>3</v>
      </c>
      <c r="N228" s="185" t="s">
        <v>43</v>
      </c>
      <c r="O228" s="67"/>
      <c r="P228" s="186">
        <f>O228*H228</f>
        <v>0</v>
      </c>
      <c r="Q228" s="186">
        <v>0.00165</v>
      </c>
      <c r="R228" s="186">
        <f>Q228*H228</f>
        <v>0.018149999999999999</v>
      </c>
      <c r="S228" s="186">
        <v>0</v>
      </c>
      <c r="T228" s="187">
        <f>S228*H228</f>
        <v>0</v>
      </c>
      <c r="AR228" s="19" t="s">
        <v>206</v>
      </c>
      <c r="AT228" s="19" t="s">
        <v>202</v>
      </c>
      <c r="AU228" s="19" t="s">
        <v>82</v>
      </c>
      <c r="AY228" s="19" t="s">
        <v>200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80</v>
      </c>
      <c r="BK228" s="188">
        <f>ROUND(I228*H228,2)</f>
        <v>0</v>
      </c>
      <c r="BL228" s="19" t="s">
        <v>206</v>
      </c>
      <c r="BM228" s="19" t="s">
        <v>1253</v>
      </c>
    </row>
    <row r="229" s="1" customFormat="1" ht="16.5" customHeight="1">
      <c r="B229" s="176"/>
      <c r="C229" s="213" t="s">
        <v>489</v>
      </c>
      <c r="D229" s="213" t="s">
        <v>407</v>
      </c>
      <c r="E229" s="214" t="s">
        <v>1254</v>
      </c>
      <c r="F229" s="215" t="s">
        <v>1255</v>
      </c>
      <c r="G229" s="216" t="s">
        <v>127</v>
      </c>
      <c r="H229" s="217">
        <v>6</v>
      </c>
      <c r="I229" s="218"/>
      <c r="J229" s="219">
        <f>ROUND(I229*H229,2)</f>
        <v>0</v>
      </c>
      <c r="K229" s="215" t="s">
        <v>205</v>
      </c>
      <c r="L229" s="220"/>
      <c r="M229" s="221" t="s">
        <v>3</v>
      </c>
      <c r="N229" s="222" t="s">
        <v>43</v>
      </c>
      <c r="O229" s="67"/>
      <c r="P229" s="186">
        <f>O229*H229</f>
        <v>0</v>
      </c>
      <c r="Q229" s="186">
        <v>0.014999999999999999</v>
      </c>
      <c r="R229" s="186">
        <f>Q229*H229</f>
        <v>0.089999999999999997</v>
      </c>
      <c r="S229" s="186">
        <v>0</v>
      </c>
      <c r="T229" s="187">
        <f>S229*H229</f>
        <v>0</v>
      </c>
      <c r="AR229" s="19" t="s">
        <v>145</v>
      </c>
      <c r="AT229" s="19" t="s">
        <v>407</v>
      </c>
      <c r="AU229" s="19" t="s">
        <v>82</v>
      </c>
      <c r="AY229" s="19" t="s">
        <v>200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9" t="s">
        <v>80</v>
      </c>
      <c r="BK229" s="188">
        <f>ROUND(I229*H229,2)</f>
        <v>0</v>
      </c>
      <c r="BL229" s="19" t="s">
        <v>206</v>
      </c>
      <c r="BM229" s="19" t="s">
        <v>1256</v>
      </c>
    </row>
    <row r="230" s="1" customFormat="1" ht="16.5" customHeight="1">
      <c r="B230" s="176"/>
      <c r="C230" s="213" t="s">
        <v>493</v>
      </c>
      <c r="D230" s="213" t="s">
        <v>407</v>
      </c>
      <c r="E230" s="214" t="s">
        <v>1257</v>
      </c>
      <c r="F230" s="215" t="s">
        <v>1258</v>
      </c>
      <c r="G230" s="216" t="s">
        <v>127</v>
      </c>
      <c r="H230" s="217">
        <v>3</v>
      </c>
      <c r="I230" s="218"/>
      <c r="J230" s="219">
        <f>ROUND(I230*H230,2)</f>
        <v>0</v>
      </c>
      <c r="K230" s="215" t="s">
        <v>205</v>
      </c>
      <c r="L230" s="220"/>
      <c r="M230" s="221" t="s">
        <v>3</v>
      </c>
      <c r="N230" s="222" t="s">
        <v>43</v>
      </c>
      <c r="O230" s="67"/>
      <c r="P230" s="186">
        <f>O230*H230</f>
        <v>0</v>
      </c>
      <c r="Q230" s="186">
        <v>0.023</v>
      </c>
      <c r="R230" s="186">
        <f>Q230*H230</f>
        <v>0.069000000000000006</v>
      </c>
      <c r="S230" s="186">
        <v>0</v>
      </c>
      <c r="T230" s="187">
        <f>S230*H230</f>
        <v>0</v>
      </c>
      <c r="AR230" s="19" t="s">
        <v>145</v>
      </c>
      <c r="AT230" s="19" t="s">
        <v>407</v>
      </c>
      <c r="AU230" s="19" t="s">
        <v>82</v>
      </c>
      <c r="AY230" s="19" t="s">
        <v>200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9" t="s">
        <v>80</v>
      </c>
      <c r="BK230" s="188">
        <f>ROUND(I230*H230,2)</f>
        <v>0</v>
      </c>
      <c r="BL230" s="19" t="s">
        <v>206</v>
      </c>
      <c r="BM230" s="19" t="s">
        <v>1259</v>
      </c>
    </row>
    <row r="231" s="1" customFormat="1" ht="16.5" customHeight="1">
      <c r="B231" s="176"/>
      <c r="C231" s="213" t="s">
        <v>498</v>
      </c>
      <c r="D231" s="213" t="s">
        <v>407</v>
      </c>
      <c r="E231" s="214" t="s">
        <v>1260</v>
      </c>
      <c r="F231" s="215" t="s">
        <v>1261</v>
      </c>
      <c r="G231" s="216" t="s">
        <v>127</v>
      </c>
      <c r="H231" s="217">
        <v>2</v>
      </c>
      <c r="I231" s="218"/>
      <c r="J231" s="219">
        <f>ROUND(I231*H231,2)</f>
        <v>0</v>
      </c>
      <c r="K231" s="215" t="s">
        <v>205</v>
      </c>
      <c r="L231" s="220"/>
      <c r="M231" s="221" t="s">
        <v>3</v>
      </c>
      <c r="N231" s="222" t="s">
        <v>43</v>
      </c>
      <c r="O231" s="67"/>
      <c r="P231" s="186">
        <f>O231*H231</f>
        <v>0</v>
      </c>
      <c r="Q231" s="186">
        <v>0.027050000000000001</v>
      </c>
      <c r="R231" s="186">
        <f>Q231*H231</f>
        <v>0.054100000000000002</v>
      </c>
      <c r="S231" s="186">
        <v>0</v>
      </c>
      <c r="T231" s="187">
        <f>S231*H231</f>
        <v>0</v>
      </c>
      <c r="AR231" s="19" t="s">
        <v>145</v>
      </c>
      <c r="AT231" s="19" t="s">
        <v>407</v>
      </c>
      <c r="AU231" s="19" t="s">
        <v>82</v>
      </c>
      <c r="AY231" s="19" t="s">
        <v>200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9" t="s">
        <v>80</v>
      </c>
      <c r="BK231" s="188">
        <f>ROUND(I231*H231,2)</f>
        <v>0</v>
      </c>
      <c r="BL231" s="19" t="s">
        <v>206</v>
      </c>
      <c r="BM231" s="19" t="s">
        <v>1262</v>
      </c>
    </row>
    <row r="232" s="1" customFormat="1" ht="16.5" customHeight="1">
      <c r="B232" s="176"/>
      <c r="C232" s="213" t="s">
        <v>502</v>
      </c>
      <c r="D232" s="213" t="s">
        <v>407</v>
      </c>
      <c r="E232" s="214" t="s">
        <v>1263</v>
      </c>
      <c r="F232" s="215" t="s">
        <v>1264</v>
      </c>
      <c r="G232" s="216" t="s">
        <v>127</v>
      </c>
      <c r="H232" s="217">
        <v>2</v>
      </c>
      <c r="I232" s="218"/>
      <c r="J232" s="219">
        <f>ROUND(I232*H232,2)</f>
        <v>0</v>
      </c>
      <c r="K232" s="215" t="s">
        <v>205</v>
      </c>
      <c r="L232" s="220"/>
      <c r="M232" s="221" t="s">
        <v>3</v>
      </c>
      <c r="N232" s="222" t="s">
        <v>43</v>
      </c>
      <c r="O232" s="67"/>
      <c r="P232" s="186">
        <f>O232*H232</f>
        <v>0</v>
      </c>
      <c r="Q232" s="186">
        <v>0.0040000000000000001</v>
      </c>
      <c r="R232" s="186">
        <f>Q232*H232</f>
        <v>0.0080000000000000002</v>
      </c>
      <c r="S232" s="186">
        <v>0</v>
      </c>
      <c r="T232" s="187">
        <f>S232*H232</f>
        <v>0</v>
      </c>
      <c r="AR232" s="19" t="s">
        <v>145</v>
      </c>
      <c r="AT232" s="19" t="s">
        <v>407</v>
      </c>
      <c r="AU232" s="19" t="s">
        <v>82</v>
      </c>
      <c r="AY232" s="19" t="s">
        <v>200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9" t="s">
        <v>80</v>
      </c>
      <c r="BK232" s="188">
        <f>ROUND(I232*H232,2)</f>
        <v>0</v>
      </c>
      <c r="BL232" s="19" t="s">
        <v>206</v>
      </c>
      <c r="BM232" s="19" t="s">
        <v>1265</v>
      </c>
    </row>
    <row r="233" s="1" customFormat="1" ht="16.5" customHeight="1">
      <c r="B233" s="176"/>
      <c r="C233" s="213" t="s">
        <v>507</v>
      </c>
      <c r="D233" s="213" t="s">
        <v>407</v>
      </c>
      <c r="E233" s="214" t="s">
        <v>1266</v>
      </c>
      <c r="F233" s="215" t="s">
        <v>1267</v>
      </c>
      <c r="G233" s="216" t="s">
        <v>127</v>
      </c>
      <c r="H233" s="217">
        <v>2</v>
      </c>
      <c r="I233" s="218"/>
      <c r="J233" s="219">
        <f>ROUND(I233*H233,2)</f>
        <v>0</v>
      </c>
      <c r="K233" s="215" t="s">
        <v>205</v>
      </c>
      <c r="L233" s="220"/>
      <c r="M233" s="221" t="s">
        <v>3</v>
      </c>
      <c r="N233" s="222" t="s">
        <v>43</v>
      </c>
      <c r="O233" s="67"/>
      <c r="P233" s="186">
        <f>O233*H233</f>
        <v>0</v>
      </c>
      <c r="Q233" s="186">
        <v>0.013299999999999999</v>
      </c>
      <c r="R233" s="186">
        <f>Q233*H233</f>
        <v>0.026599999999999999</v>
      </c>
      <c r="S233" s="186">
        <v>0</v>
      </c>
      <c r="T233" s="187">
        <f>S233*H233</f>
        <v>0</v>
      </c>
      <c r="AR233" s="19" t="s">
        <v>145</v>
      </c>
      <c r="AT233" s="19" t="s">
        <v>407</v>
      </c>
      <c r="AU233" s="19" t="s">
        <v>82</v>
      </c>
      <c r="AY233" s="19" t="s">
        <v>200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80</v>
      </c>
      <c r="BK233" s="188">
        <f>ROUND(I233*H233,2)</f>
        <v>0</v>
      </c>
      <c r="BL233" s="19" t="s">
        <v>206</v>
      </c>
      <c r="BM233" s="19" t="s">
        <v>1268</v>
      </c>
    </row>
    <row r="234" s="1" customFormat="1" ht="16.5" customHeight="1">
      <c r="B234" s="176"/>
      <c r="C234" s="177" t="s">
        <v>512</v>
      </c>
      <c r="D234" s="177" t="s">
        <v>202</v>
      </c>
      <c r="E234" s="178" t="s">
        <v>1269</v>
      </c>
      <c r="F234" s="179" t="s">
        <v>1270</v>
      </c>
      <c r="G234" s="180" t="s">
        <v>127</v>
      </c>
      <c r="H234" s="181">
        <v>3</v>
      </c>
      <c r="I234" s="182"/>
      <c r="J234" s="183">
        <f>ROUND(I234*H234,2)</f>
        <v>0</v>
      </c>
      <c r="K234" s="179" t="s">
        <v>3</v>
      </c>
      <c r="L234" s="37"/>
      <c r="M234" s="184" t="s">
        <v>3</v>
      </c>
      <c r="N234" s="185" t="s">
        <v>43</v>
      </c>
      <c r="O234" s="67"/>
      <c r="P234" s="186">
        <f>O234*H234</f>
        <v>0</v>
      </c>
      <c r="Q234" s="186">
        <v>0.00079000000000000001</v>
      </c>
      <c r="R234" s="186">
        <f>Q234*H234</f>
        <v>0.0023700000000000001</v>
      </c>
      <c r="S234" s="186">
        <v>0</v>
      </c>
      <c r="T234" s="187">
        <f>S234*H234</f>
        <v>0</v>
      </c>
      <c r="AR234" s="19" t="s">
        <v>282</v>
      </c>
      <c r="AT234" s="19" t="s">
        <v>202</v>
      </c>
      <c r="AU234" s="19" t="s">
        <v>82</v>
      </c>
      <c r="AY234" s="19" t="s">
        <v>200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9" t="s">
        <v>80</v>
      </c>
      <c r="BK234" s="188">
        <f>ROUND(I234*H234,2)</f>
        <v>0</v>
      </c>
      <c r="BL234" s="19" t="s">
        <v>282</v>
      </c>
      <c r="BM234" s="19" t="s">
        <v>1271</v>
      </c>
    </row>
    <row r="235" s="1" customFormat="1" ht="16.5" customHeight="1">
      <c r="B235" s="176"/>
      <c r="C235" s="177" t="s">
        <v>516</v>
      </c>
      <c r="D235" s="177" t="s">
        <v>202</v>
      </c>
      <c r="E235" s="178" t="s">
        <v>1272</v>
      </c>
      <c r="F235" s="179" t="s">
        <v>1273</v>
      </c>
      <c r="G235" s="180" t="s">
        <v>116</v>
      </c>
      <c r="H235" s="181">
        <v>831.24000000000001</v>
      </c>
      <c r="I235" s="182"/>
      <c r="J235" s="183">
        <f>ROUND(I235*H235,2)</f>
        <v>0</v>
      </c>
      <c r="K235" s="179" t="s">
        <v>205</v>
      </c>
      <c r="L235" s="37"/>
      <c r="M235" s="184" t="s">
        <v>3</v>
      </c>
      <c r="N235" s="185" t="s">
        <v>43</v>
      </c>
      <c r="O235" s="67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AR235" s="19" t="s">
        <v>206</v>
      </c>
      <c r="AT235" s="19" t="s">
        <v>202</v>
      </c>
      <c r="AU235" s="19" t="s">
        <v>82</v>
      </c>
      <c r="AY235" s="19" t="s">
        <v>200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9" t="s">
        <v>80</v>
      </c>
      <c r="BK235" s="188">
        <f>ROUND(I235*H235,2)</f>
        <v>0</v>
      </c>
      <c r="BL235" s="19" t="s">
        <v>206</v>
      </c>
      <c r="BM235" s="19" t="s">
        <v>1274</v>
      </c>
    </row>
    <row r="236" s="12" customFormat="1">
      <c r="B236" s="189"/>
      <c r="D236" s="190" t="s">
        <v>208</v>
      </c>
      <c r="E236" s="191" t="s">
        <v>3</v>
      </c>
      <c r="F236" s="192" t="s">
        <v>1112</v>
      </c>
      <c r="H236" s="193">
        <v>831.24000000000001</v>
      </c>
      <c r="I236" s="194"/>
      <c r="L236" s="189"/>
      <c r="M236" s="195"/>
      <c r="N236" s="196"/>
      <c r="O236" s="196"/>
      <c r="P236" s="196"/>
      <c r="Q236" s="196"/>
      <c r="R236" s="196"/>
      <c r="S236" s="196"/>
      <c r="T236" s="197"/>
      <c r="AT236" s="191" t="s">
        <v>208</v>
      </c>
      <c r="AU236" s="191" t="s">
        <v>82</v>
      </c>
      <c r="AV236" s="12" t="s">
        <v>82</v>
      </c>
      <c r="AW236" s="12" t="s">
        <v>33</v>
      </c>
      <c r="AX236" s="12" t="s">
        <v>80</v>
      </c>
      <c r="AY236" s="191" t="s">
        <v>200</v>
      </c>
    </row>
    <row r="237" s="1" customFormat="1" ht="22.5" customHeight="1">
      <c r="B237" s="176"/>
      <c r="C237" s="177" t="s">
        <v>521</v>
      </c>
      <c r="D237" s="177" t="s">
        <v>202</v>
      </c>
      <c r="E237" s="178" t="s">
        <v>718</v>
      </c>
      <c r="F237" s="179" t="s">
        <v>719</v>
      </c>
      <c r="G237" s="180" t="s">
        <v>127</v>
      </c>
      <c r="H237" s="181">
        <v>3</v>
      </c>
      <c r="I237" s="182"/>
      <c r="J237" s="183">
        <f>ROUND(I237*H237,2)</f>
        <v>0</v>
      </c>
      <c r="K237" s="179" t="s">
        <v>205</v>
      </c>
      <c r="L237" s="37"/>
      <c r="M237" s="184" t="s">
        <v>3</v>
      </c>
      <c r="N237" s="185" t="s">
        <v>43</v>
      </c>
      <c r="O237" s="67"/>
      <c r="P237" s="186">
        <f>O237*H237</f>
        <v>0</v>
      </c>
      <c r="Q237" s="186">
        <v>2.2568899999999998</v>
      </c>
      <c r="R237" s="186">
        <f>Q237*H237</f>
        <v>6.7706699999999991</v>
      </c>
      <c r="S237" s="186">
        <v>0</v>
      </c>
      <c r="T237" s="187">
        <f>S237*H237</f>
        <v>0</v>
      </c>
      <c r="AR237" s="19" t="s">
        <v>206</v>
      </c>
      <c r="AT237" s="19" t="s">
        <v>202</v>
      </c>
      <c r="AU237" s="19" t="s">
        <v>82</v>
      </c>
      <c r="AY237" s="19" t="s">
        <v>200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9" t="s">
        <v>80</v>
      </c>
      <c r="BK237" s="188">
        <f>ROUND(I237*H237,2)</f>
        <v>0</v>
      </c>
      <c r="BL237" s="19" t="s">
        <v>206</v>
      </c>
      <c r="BM237" s="19" t="s">
        <v>1275</v>
      </c>
    </row>
    <row r="238" s="12" customFormat="1">
      <c r="B238" s="189"/>
      <c r="D238" s="190" t="s">
        <v>208</v>
      </c>
      <c r="E238" s="191" t="s">
        <v>3</v>
      </c>
      <c r="F238" s="192" t="s">
        <v>1276</v>
      </c>
      <c r="H238" s="193">
        <v>3</v>
      </c>
      <c r="I238" s="194"/>
      <c r="L238" s="189"/>
      <c r="M238" s="195"/>
      <c r="N238" s="196"/>
      <c r="O238" s="196"/>
      <c r="P238" s="196"/>
      <c r="Q238" s="196"/>
      <c r="R238" s="196"/>
      <c r="S238" s="196"/>
      <c r="T238" s="197"/>
      <c r="AT238" s="191" t="s">
        <v>208</v>
      </c>
      <c r="AU238" s="191" t="s">
        <v>82</v>
      </c>
      <c r="AV238" s="12" t="s">
        <v>82</v>
      </c>
      <c r="AW238" s="12" t="s">
        <v>33</v>
      </c>
      <c r="AX238" s="12" t="s">
        <v>80</v>
      </c>
      <c r="AY238" s="191" t="s">
        <v>200</v>
      </c>
    </row>
    <row r="239" s="1" customFormat="1" ht="16.5" customHeight="1">
      <c r="B239" s="176"/>
      <c r="C239" s="213" t="s">
        <v>525</v>
      </c>
      <c r="D239" s="213" t="s">
        <v>407</v>
      </c>
      <c r="E239" s="214" t="s">
        <v>735</v>
      </c>
      <c r="F239" s="215" t="s">
        <v>736</v>
      </c>
      <c r="G239" s="216" t="s">
        <v>127</v>
      </c>
      <c r="H239" s="217">
        <v>3</v>
      </c>
      <c r="I239" s="218"/>
      <c r="J239" s="219">
        <f>ROUND(I239*H239,2)</f>
        <v>0</v>
      </c>
      <c r="K239" s="215" t="s">
        <v>205</v>
      </c>
      <c r="L239" s="220"/>
      <c r="M239" s="221" t="s">
        <v>3</v>
      </c>
      <c r="N239" s="222" t="s">
        <v>43</v>
      </c>
      <c r="O239" s="67"/>
      <c r="P239" s="186">
        <f>O239*H239</f>
        <v>0</v>
      </c>
      <c r="Q239" s="186">
        <v>0.52100000000000002</v>
      </c>
      <c r="R239" s="186">
        <f>Q239*H239</f>
        <v>1.5630000000000002</v>
      </c>
      <c r="S239" s="186">
        <v>0</v>
      </c>
      <c r="T239" s="187">
        <f>S239*H239</f>
        <v>0</v>
      </c>
      <c r="AR239" s="19" t="s">
        <v>145</v>
      </c>
      <c r="AT239" s="19" t="s">
        <v>407</v>
      </c>
      <c r="AU239" s="19" t="s">
        <v>82</v>
      </c>
      <c r="AY239" s="19" t="s">
        <v>200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9" t="s">
        <v>80</v>
      </c>
      <c r="BK239" s="188">
        <f>ROUND(I239*H239,2)</f>
        <v>0</v>
      </c>
      <c r="BL239" s="19" t="s">
        <v>206</v>
      </c>
      <c r="BM239" s="19" t="s">
        <v>1277</v>
      </c>
    </row>
    <row r="240" s="1" customFormat="1" ht="16.5" customHeight="1">
      <c r="B240" s="176"/>
      <c r="C240" s="213" t="s">
        <v>529</v>
      </c>
      <c r="D240" s="213" t="s">
        <v>407</v>
      </c>
      <c r="E240" s="214" t="s">
        <v>740</v>
      </c>
      <c r="F240" s="215" t="s">
        <v>741</v>
      </c>
      <c r="G240" s="216" t="s">
        <v>127</v>
      </c>
      <c r="H240" s="217">
        <v>3</v>
      </c>
      <c r="I240" s="218"/>
      <c r="J240" s="219">
        <f>ROUND(I240*H240,2)</f>
        <v>0</v>
      </c>
      <c r="K240" s="215" t="s">
        <v>205</v>
      </c>
      <c r="L240" s="220"/>
      <c r="M240" s="221" t="s">
        <v>3</v>
      </c>
      <c r="N240" s="222" t="s">
        <v>43</v>
      </c>
      <c r="O240" s="67"/>
      <c r="P240" s="186">
        <f>O240*H240</f>
        <v>0</v>
      </c>
      <c r="Q240" s="186">
        <v>0.254</v>
      </c>
      <c r="R240" s="186">
        <f>Q240*H240</f>
        <v>0.76200000000000001</v>
      </c>
      <c r="S240" s="186">
        <v>0</v>
      </c>
      <c r="T240" s="187">
        <f>S240*H240</f>
        <v>0</v>
      </c>
      <c r="AR240" s="19" t="s">
        <v>145</v>
      </c>
      <c r="AT240" s="19" t="s">
        <v>407</v>
      </c>
      <c r="AU240" s="19" t="s">
        <v>82</v>
      </c>
      <c r="AY240" s="19" t="s">
        <v>200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9" t="s">
        <v>80</v>
      </c>
      <c r="BK240" s="188">
        <f>ROUND(I240*H240,2)</f>
        <v>0</v>
      </c>
      <c r="BL240" s="19" t="s">
        <v>206</v>
      </c>
      <c r="BM240" s="19" t="s">
        <v>1278</v>
      </c>
    </row>
    <row r="241" s="1" customFormat="1" ht="16.5" customHeight="1">
      <c r="B241" s="176"/>
      <c r="C241" s="213" t="s">
        <v>533</v>
      </c>
      <c r="D241" s="213" t="s">
        <v>407</v>
      </c>
      <c r="E241" s="214" t="s">
        <v>745</v>
      </c>
      <c r="F241" s="215" t="s">
        <v>746</v>
      </c>
      <c r="G241" s="216" t="s">
        <v>127</v>
      </c>
      <c r="H241" s="217">
        <v>3</v>
      </c>
      <c r="I241" s="218"/>
      <c r="J241" s="219">
        <f>ROUND(I241*H241,2)</f>
        <v>0</v>
      </c>
      <c r="K241" s="215" t="s">
        <v>205</v>
      </c>
      <c r="L241" s="220"/>
      <c r="M241" s="221" t="s">
        <v>3</v>
      </c>
      <c r="N241" s="222" t="s">
        <v>43</v>
      </c>
      <c r="O241" s="67"/>
      <c r="P241" s="186">
        <f>O241*H241</f>
        <v>0</v>
      </c>
      <c r="Q241" s="186">
        <v>0.50600000000000001</v>
      </c>
      <c r="R241" s="186">
        <f>Q241*H241</f>
        <v>1.518</v>
      </c>
      <c r="S241" s="186">
        <v>0</v>
      </c>
      <c r="T241" s="187">
        <f>S241*H241</f>
        <v>0</v>
      </c>
      <c r="AR241" s="19" t="s">
        <v>145</v>
      </c>
      <c r="AT241" s="19" t="s">
        <v>407</v>
      </c>
      <c r="AU241" s="19" t="s">
        <v>82</v>
      </c>
      <c r="AY241" s="19" t="s">
        <v>200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9" t="s">
        <v>80</v>
      </c>
      <c r="BK241" s="188">
        <f>ROUND(I241*H241,2)</f>
        <v>0</v>
      </c>
      <c r="BL241" s="19" t="s">
        <v>206</v>
      </c>
      <c r="BM241" s="19" t="s">
        <v>1279</v>
      </c>
    </row>
    <row r="242" s="1" customFormat="1" ht="16.5" customHeight="1">
      <c r="B242" s="176"/>
      <c r="C242" s="213" t="s">
        <v>538</v>
      </c>
      <c r="D242" s="213" t="s">
        <v>407</v>
      </c>
      <c r="E242" s="214" t="s">
        <v>750</v>
      </c>
      <c r="F242" s="215" t="s">
        <v>751</v>
      </c>
      <c r="G242" s="216" t="s">
        <v>127</v>
      </c>
      <c r="H242" s="217">
        <v>3</v>
      </c>
      <c r="I242" s="218"/>
      <c r="J242" s="219">
        <f>ROUND(I242*H242,2)</f>
        <v>0</v>
      </c>
      <c r="K242" s="215" t="s">
        <v>205</v>
      </c>
      <c r="L242" s="220"/>
      <c r="M242" s="221" t="s">
        <v>3</v>
      </c>
      <c r="N242" s="222" t="s">
        <v>43</v>
      </c>
      <c r="O242" s="67"/>
      <c r="P242" s="186">
        <f>O242*H242</f>
        <v>0</v>
      </c>
      <c r="Q242" s="186">
        <v>1.0129999999999999</v>
      </c>
      <c r="R242" s="186">
        <f>Q242*H242</f>
        <v>3.0389999999999997</v>
      </c>
      <c r="S242" s="186">
        <v>0</v>
      </c>
      <c r="T242" s="187">
        <f>S242*H242</f>
        <v>0</v>
      </c>
      <c r="AR242" s="19" t="s">
        <v>145</v>
      </c>
      <c r="AT242" s="19" t="s">
        <v>407</v>
      </c>
      <c r="AU242" s="19" t="s">
        <v>82</v>
      </c>
      <c r="AY242" s="19" t="s">
        <v>200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9" t="s">
        <v>80</v>
      </c>
      <c r="BK242" s="188">
        <f>ROUND(I242*H242,2)</f>
        <v>0</v>
      </c>
      <c r="BL242" s="19" t="s">
        <v>206</v>
      </c>
      <c r="BM242" s="19" t="s">
        <v>1280</v>
      </c>
    </row>
    <row r="243" s="1" customFormat="1" ht="16.5" customHeight="1">
      <c r="B243" s="176"/>
      <c r="C243" s="213" t="s">
        <v>546</v>
      </c>
      <c r="D243" s="213" t="s">
        <v>407</v>
      </c>
      <c r="E243" s="214" t="s">
        <v>755</v>
      </c>
      <c r="F243" s="215" t="s">
        <v>756</v>
      </c>
      <c r="G243" s="216" t="s">
        <v>127</v>
      </c>
      <c r="H243" s="217">
        <v>12</v>
      </c>
      <c r="I243" s="218"/>
      <c r="J243" s="219">
        <f>ROUND(I243*H243,2)</f>
        <v>0</v>
      </c>
      <c r="K243" s="215" t="s">
        <v>205</v>
      </c>
      <c r="L243" s="220"/>
      <c r="M243" s="221" t="s">
        <v>3</v>
      </c>
      <c r="N243" s="222" t="s">
        <v>43</v>
      </c>
      <c r="O243" s="67"/>
      <c r="P243" s="186">
        <f>O243*H243</f>
        <v>0</v>
      </c>
      <c r="Q243" s="186">
        <v>0.002</v>
      </c>
      <c r="R243" s="186">
        <f>Q243*H243</f>
        <v>0.024</v>
      </c>
      <c r="S243" s="186">
        <v>0</v>
      </c>
      <c r="T243" s="187">
        <f>S243*H243</f>
        <v>0</v>
      </c>
      <c r="AR243" s="19" t="s">
        <v>145</v>
      </c>
      <c r="AT243" s="19" t="s">
        <v>407</v>
      </c>
      <c r="AU243" s="19" t="s">
        <v>82</v>
      </c>
      <c r="AY243" s="19" t="s">
        <v>200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80</v>
      </c>
      <c r="BK243" s="188">
        <f>ROUND(I243*H243,2)</f>
        <v>0</v>
      </c>
      <c r="BL243" s="19" t="s">
        <v>206</v>
      </c>
      <c r="BM243" s="19" t="s">
        <v>1281</v>
      </c>
    </row>
    <row r="244" s="1" customFormat="1" ht="16.5" customHeight="1">
      <c r="B244" s="176"/>
      <c r="C244" s="177" t="s">
        <v>562</v>
      </c>
      <c r="D244" s="177" t="s">
        <v>202</v>
      </c>
      <c r="E244" s="178" t="s">
        <v>759</v>
      </c>
      <c r="F244" s="179" t="s">
        <v>760</v>
      </c>
      <c r="G244" s="180" t="s">
        <v>127</v>
      </c>
      <c r="H244" s="181">
        <v>3</v>
      </c>
      <c r="I244" s="182"/>
      <c r="J244" s="183">
        <f>ROUND(I244*H244,2)</f>
        <v>0</v>
      </c>
      <c r="K244" s="179" t="s">
        <v>205</v>
      </c>
      <c r="L244" s="37"/>
      <c r="M244" s="184" t="s">
        <v>3</v>
      </c>
      <c r="N244" s="185" t="s">
        <v>43</v>
      </c>
      <c r="O244" s="67"/>
      <c r="P244" s="186">
        <f>O244*H244</f>
        <v>0</v>
      </c>
      <c r="Q244" s="186">
        <v>0.21734000000000001</v>
      </c>
      <c r="R244" s="186">
        <f>Q244*H244</f>
        <v>0.65202000000000004</v>
      </c>
      <c r="S244" s="186">
        <v>0</v>
      </c>
      <c r="T244" s="187">
        <f>S244*H244</f>
        <v>0</v>
      </c>
      <c r="AR244" s="19" t="s">
        <v>206</v>
      </c>
      <c r="AT244" s="19" t="s">
        <v>202</v>
      </c>
      <c r="AU244" s="19" t="s">
        <v>82</v>
      </c>
      <c r="AY244" s="19" t="s">
        <v>200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9" t="s">
        <v>80</v>
      </c>
      <c r="BK244" s="188">
        <f>ROUND(I244*H244,2)</f>
        <v>0</v>
      </c>
      <c r="BL244" s="19" t="s">
        <v>206</v>
      </c>
      <c r="BM244" s="19" t="s">
        <v>1282</v>
      </c>
    </row>
    <row r="245" s="12" customFormat="1">
      <c r="B245" s="189"/>
      <c r="D245" s="190" t="s">
        <v>208</v>
      </c>
      <c r="E245" s="191" t="s">
        <v>3</v>
      </c>
      <c r="F245" s="192" t="s">
        <v>1283</v>
      </c>
      <c r="H245" s="193">
        <v>3</v>
      </c>
      <c r="I245" s="194"/>
      <c r="L245" s="189"/>
      <c r="M245" s="195"/>
      <c r="N245" s="196"/>
      <c r="O245" s="196"/>
      <c r="P245" s="196"/>
      <c r="Q245" s="196"/>
      <c r="R245" s="196"/>
      <c r="S245" s="196"/>
      <c r="T245" s="197"/>
      <c r="AT245" s="191" t="s">
        <v>208</v>
      </c>
      <c r="AU245" s="191" t="s">
        <v>82</v>
      </c>
      <c r="AV245" s="12" t="s">
        <v>82</v>
      </c>
      <c r="AW245" s="12" t="s">
        <v>33</v>
      </c>
      <c r="AX245" s="12" t="s">
        <v>72</v>
      </c>
      <c r="AY245" s="191" t="s">
        <v>200</v>
      </c>
    </row>
    <row r="246" s="14" customFormat="1">
      <c r="B246" s="205"/>
      <c r="D246" s="190" t="s">
        <v>208</v>
      </c>
      <c r="E246" s="206" t="s">
        <v>125</v>
      </c>
      <c r="F246" s="207" t="s">
        <v>215</v>
      </c>
      <c r="H246" s="208">
        <v>3</v>
      </c>
      <c r="I246" s="209"/>
      <c r="L246" s="205"/>
      <c r="M246" s="210"/>
      <c r="N246" s="211"/>
      <c r="O246" s="211"/>
      <c r="P246" s="211"/>
      <c r="Q246" s="211"/>
      <c r="R246" s="211"/>
      <c r="S246" s="211"/>
      <c r="T246" s="212"/>
      <c r="AT246" s="206" t="s">
        <v>208</v>
      </c>
      <c r="AU246" s="206" t="s">
        <v>82</v>
      </c>
      <c r="AV246" s="14" t="s">
        <v>206</v>
      </c>
      <c r="AW246" s="14" t="s">
        <v>33</v>
      </c>
      <c r="AX246" s="14" t="s">
        <v>80</v>
      </c>
      <c r="AY246" s="206" t="s">
        <v>200</v>
      </c>
    </row>
    <row r="247" s="1" customFormat="1" ht="16.5" customHeight="1">
      <c r="B247" s="176"/>
      <c r="C247" s="213" t="s">
        <v>567</v>
      </c>
      <c r="D247" s="213" t="s">
        <v>407</v>
      </c>
      <c r="E247" s="214" t="s">
        <v>771</v>
      </c>
      <c r="F247" s="215" t="s">
        <v>772</v>
      </c>
      <c r="G247" s="216" t="s">
        <v>127</v>
      </c>
      <c r="H247" s="217">
        <v>3</v>
      </c>
      <c r="I247" s="218"/>
      <c r="J247" s="219">
        <f>ROUND(I247*H247,2)</f>
        <v>0</v>
      </c>
      <c r="K247" s="215" t="s">
        <v>3</v>
      </c>
      <c r="L247" s="220"/>
      <c r="M247" s="221" t="s">
        <v>3</v>
      </c>
      <c r="N247" s="222" t="s">
        <v>43</v>
      </c>
      <c r="O247" s="67"/>
      <c r="P247" s="186">
        <f>O247*H247</f>
        <v>0</v>
      </c>
      <c r="Q247" s="186">
        <v>0.108</v>
      </c>
      <c r="R247" s="186">
        <f>Q247*H247</f>
        <v>0.32400000000000001</v>
      </c>
      <c r="S247" s="186">
        <v>0</v>
      </c>
      <c r="T247" s="187">
        <f>S247*H247</f>
        <v>0</v>
      </c>
      <c r="AR247" s="19" t="s">
        <v>145</v>
      </c>
      <c r="AT247" s="19" t="s">
        <v>407</v>
      </c>
      <c r="AU247" s="19" t="s">
        <v>82</v>
      </c>
      <c r="AY247" s="19" t="s">
        <v>200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9" t="s">
        <v>80</v>
      </c>
      <c r="BK247" s="188">
        <f>ROUND(I247*H247,2)</f>
        <v>0</v>
      </c>
      <c r="BL247" s="19" t="s">
        <v>206</v>
      </c>
      <c r="BM247" s="19" t="s">
        <v>1284</v>
      </c>
    </row>
    <row r="248" s="1" customFormat="1" ht="16.5" customHeight="1">
      <c r="B248" s="176"/>
      <c r="C248" s="177" t="s">
        <v>572</v>
      </c>
      <c r="D248" s="177" t="s">
        <v>202</v>
      </c>
      <c r="E248" s="178" t="s">
        <v>1285</v>
      </c>
      <c r="F248" s="179" t="s">
        <v>1286</v>
      </c>
      <c r="G248" s="180" t="s">
        <v>127</v>
      </c>
      <c r="H248" s="181">
        <v>4</v>
      </c>
      <c r="I248" s="182"/>
      <c r="J248" s="183">
        <f>ROUND(I248*H248,2)</f>
        <v>0</v>
      </c>
      <c r="K248" s="179" t="s">
        <v>3</v>
      </c>
      <c r="L248" s="37"/>
      <c r="M248" s="184" t="s">
        <v>3</v>
      </c>
      <c r="N248" s="185" t="s">
        <v>43</v>
      </c>
      <c r="O248" s="67"/>
      <c r="P248" s="186">
        <f>O248*H248</f>
        <v>0</v>
      </c>
      <c r="Q248" s="186">
        <v>0.00016000000000000001</v>
      </c>
      <c r="R248" s="186">
        <f>Q248*H248</f>
        <v>0.00064000000000000005</v>
      </c>
      <c r="S248" s="186">
        <v>0</v>
      </c>
      <c r="T248" s="187">
        <f>S248*H248</f>
        <v>0</v>
      </c>
      <c r="AR248" s="19" t="s">
        <v>206</v>
      </c>
      <c r="AT248" s="19" t="s">
        <v>202</v>
      </c>
      <c r="AU248" s="19" t="s">
        <v>82</v>
      </c>
      <c r="AY248" s="19" t="s">
        <v>200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80</v>
      </c>
      <c r="BK248" s="188">
        <f>ROUND(I248*H248,2)</f>
        <v>0</v>
      </c>
      <c r="BL248" s="19" t="s">
        <v>206</v>
      </c>
      <c r="BM248" s="19" t="s">
        <v>1287</v>
      </c>
    </row>
    <row r="249" s="1" customFormat="1" ht="16.5" customHeight="1">
      <c r="B249" s="176"/>
      <c r="C249" s="177" t="s">
        <v>577</v>
      </c>
      <c r="D249" s="177" t="s">
        <v>202</v>
      </c>
      <c r="E249" s="178" t="s">
        <v>1288</v>
      </c>
      <c r="F249" s="179" t="s">
        <v>1289</v>
      </c>
      <c r="G249" s="180" t="s">
        <v>116</v>
      </c>
      <c r="H249" s="181">
        <v>1682.48</v>
      </c>
      <c r="I249" s="182"/>
      <c r="J249" s="183">
        <f>ROUND(I249*H249,2)</f>
        <v>0</v>
      </c>
      <c r="K249" s="179" t="s">
        <v>205</v>
      </c>
      <c r="L249" s="37"/>
      <c r="M249" s="184" t="s">
        <v>3</v>
      </c>
      <c r="N249" s="185" t="s">
        <v>43</v>
      </c>
      <c r="O249" s="67"/>
      <c r="P249" s="186">
        <f>O249*H249</f>
        <v>0</v>
      </c>
      <c r="Q249" s="186">
        <v>0.00019000000000000001</v>
      </c>
      <c r="R249" s="186">
        <f>Q249*H249</f>
        <v>0.31967120000000004</v>
      </c>
      <c r="S249" s="186">
        <v>0</v>
      </c>
      <c r="T249" s="187">
        <f>S249*H249</f>
        <v>0</v>
      </c>
      <c r="AR249" s="19" t="s">
        <v>206</v>
      </c>
      <c r="AT249" s="19" t="s">
        <v>202</v>
      </c>
      <c r="AU249" s="19" t="s">
        <v>82</v>
      </c>
      <c r="AY249" s="19" t="s">
        <v>200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9" t="s">
        <v>80</v>
      </c>
      <c r="BK249" s="188">
        <f>ROUND(I249*H249,2)</f>
        <v>0</v>
      </c>
      <c r="BL249" s="19" t="s">
        <v>206</v>
      </c>
      <c r="BM249" s="19" t="s">
        <v>1290</v>
      </c>
    </row>
    <row r="250" s="13" customFormat="1">
      <c r="B250" s="198"/>
      <c r="D250" s="190" t="s">
        <v>208</v>
      </c>
      <c r="E250" s="199" t="s">
        <v>3</v>
      </c>
      <c r="F250" s="200" t="s">
        <v>1291</v>
      </c>
      <c r="H250" s="199" t="s">
        <v>3</v>
      </c>
      <c r="I250" s="201"/>
      <c r="L250" s="198"/>
      <c r="M250" s="202"/>
      <c r="N250" s="203"/>
      <c r="O250" s="203"/>
      <c r="P250" s="203"/>
      <c r="Q250" s="203"/>
      <c r="R250" s="203"/>
      <c r="S250" s="203"/>
      <c r="T250" s="204"/>
      <c r="AT250" s="199" t="s">
        <v>208</v>
      </c>
      <c r="AU250" s="199" t="s">
        <v>82</v>
      </c>
      <c r="AV250" s="13" t="s">
        <v>80</v>
      </c>
      <c r="AW250" s="13" t="s">
        <v>33</v>
      </c>
      <c r="AX250" s="13" t="s">
        <v>72</v>
      </c>
      <c r="AY250" s="199" t="s">
        <v>200</v>
      </c>
    </row>
    <row r="251" s="12" customFormat="1">
      <c r="B251" s="189"/>
      <c r="D251" s="190" t="s">
        <v>208</v>
      </c>
      <c r="E251" s="191" t="s">
        <v>3</v>
      </c>
      <c r="F251" s="192" t="s">
        <v>1292</v>
      </c>
      <c r="H251" s="193">
        <v>1682.48</v>
      </c>
      <c r="I251" s="194"/>
      <c r="L251" s="189"/>
      <c r="M251" s="195"/>
      <c r="N251" s="196"/>
      <c r="O251" s="196"/>
      <c r="P251" s="196"/>
      <c r="Q251" s="196"/>
      <c r="R251" s="196"/>
      <c r="S251" s="196"/>
      <c r="T251" s="197"/>
      <c r="AT251" s="191" t="s">
        <v>208</v>
      </c>
      <c r="AU251" s="191" t="s">
        <v>82</v>
      </c>
      <c r="AV251" s="12" t="s">
        <v>82</v>
      </c>
      <c r="AW251" s="12" t="s">
        <v>33</v>
      </c>
      <c r="AX251" s="12" t="s">
        <v>72</v>
      </c>
      <c r="AY251" s="191" t="s">
        <v>200</v>
      </c>
    </row>
    <row r="252" s="14" customFormat="1">
      <c r="B252" s="205"/>
      <c r="D252" s="190" t="s">
        <v>208</v>
      </c>
      <c r="E252" s="206" t="s">
        <v>3</v>
      </c>
      <c r="F252" s="207" t="s">
        <v>215</v>
      </c>
      <c r="H252" s="208">
        <v>1682.48</v>
      </c>
      <c r="I252" s="209"/>
      <c r="L252" s="205"/>
      <c r="M252" s="210"/>
      <c r="N252" s="211"/>
      <c r="O252" s="211"/>
      <c r="P252" s="211"/>
      <c r="Q252" s="211"/>
      <c r="R252" s="211"/>
      <c r="S252" s="211"/>
      <c r="T252" s="212"/>
      <c r="AT252" s="206" t="s">
        <v>208</v>
      </c>
      <c r="AU252" s="206" t="s">
        <v>82</v>
      </c>
      <c r="AV252" s="14" t="s">
        <v>206</v>
      </c>
      <c r="AW252" s="14" t="s">
        <v>33</v>
      </c>
      <c r="AX252" s="14" t="s">
        <v>80</v>
      </c>
      <c r="AY252" s="206" t="s">
        <v>200</v>
      </c>
    </row>
    <row r="253" s="1" customFormat="1" ht="16.5" customHeight="1">
      <c r="B253" s="176"/>
      <c r="C253" s="177" t="s">
        <v>582</v>
      </c>
      <c r="D253" s="177" t="s">
        <v>202</v>
      </c>
      <c r="E253" s="178" t="s">
        <v>786</v>
      </c>
      <c r="F253" s="179" t="s">
        <v>787</v>
      </c>
      <c r="G253" s="180" t="s">
        <v>116</v>
      </c>
      <c r="H253" s="181">
        <v>831.24000000000001</v>
      </c>
      <c r="I253" s="182"/>
      <c r="J253" s="183">
        <f>ROUND(I253*H253,2)</f>
        <v>0</v>
      </c>
      <c r="K253" s="179" t="s">
        <v>205</v>
      </c>
      <c r="L253" s="37"/>
      <c r="M253" s="184" t="s">
        <v>3</v>
      </c>
      <c r="N253" s="185" t="s">
        <v>43</v>
      </c>
      <c r="O253" s="67"/>
      <c r="P253" s="186">
        <f>O253*H253</f>
        <v>0</v>
      </c>
      <c r="Q253" s="186">
        <v>6.9999999999999994E-05</v>
      </c>
      <c r="R253" s="186">
        <f>Q253*H253</f>
        <v>0.058186799999999997</v>
      </c>
      <c r="S253" s="186">
        <v>0</v>
      </c>
      <c r="T253" s="187">
        <f>S253*H253</f>
        <v>0</v>
      </c>
      <c r="AR253" s="19" t="s">
        <v>206</v>
      </c>
      <c r="AT253" s="19" t="s">
        <v>202</v>
      </c>
      <c r="AU253" s="19" t="s">
        <v>82</v>
      </c>
      <c r="AY253" s="19" t="s">
        <v>200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9" t="s">
        <v>80</v>
      </c>
      <c r="BK253" s="188">
        <f>ROUND(I253*H253,2)</f>
        <v>0</v>
      </c>
      <c r="BL253" s="19" t="s">
        <v>206</v>
      </c>
      <c r="BM253" s="19" t="s">
        <v>1293</v>
      </c>
    </row>
    <row r="254" s="13" customFormat="1">
      <c r="B254" s="198"/>
      <c r="D254" s="190" t="s">
        <v>208</v>
      </c>
      <c r="E254" s="199" t="s">
        <v>3</v>
      </c>
      <c r="F254" s="200" t="s">
        <v>1294</v>
      </c>
      <c r="H254" s="199" t="s">
        <v>3</v>
      </c>
      <c r="I254" s="201"/>
      <c r="L254" s="198"/>
      <c r="M254" s="202"/>
      <c r="N254" s="203"/>
      <c r="O254" s="203"/>
      <c r="P254" s="203"/>
      <c r="Q254" s="203"/>
      <c r="R254" s="203"/>
      <c r="S254" s="203"/>
      <c r="T254" s="204"/>
      <c r="AT254" s="199" t="s">
        <v>208</v>
      </c>
      <c r="AU254" s="199" t="s">
        <v>82</v>
      </c>
      <c r="AV254" s="13" t="s">
        <v>80</v>
      </c>
      <c r="AW254" s="13" t="s">
        <v>33</v>
      </c>
      <c r="AX254" s="13" t="s">
        <v>72</v>
      </c>
      <c r="AY254" s="199" t="s">
        <v>200</v>
      </c>
    </row>
    <row r="255" s="12" customFormat="1">
      <c r="B255" s="189"/>
      <c r="D255" s="190" t="s">
        <v>208</v>
      </c>
      <c r="E255" s="191" t="s">
        <v>3</v>
      </c>
      <c r="F255" s="192" t="s">
        <v>1112</v>
      </c>
      <c r="H255" s="193">
        <v>831.24000000000001</v>
      </c>
      <c r="I255" s="194"/>
      <c r="L255" s="189"/>
      <c r="M255" s="195"/>
      <c r="N255" s="196"/>
      <c r="O255" s="196"/>
      <c r="P255" s="196"/>
      <c r="Q255" s="196"/>
      <c r="R255" s="196"/>
      <c r="S255" s="196"/>
      <c r="T255" s="197"/>
      <c r="AT255" s="191" t="s">
        <v>208</v>
      </c>
      <c r="AU255" s="191" t="s">
        <v>82</v>
      </c>
      <c r="AV255" s="12" t="s">
        <v>82</v>
      </c>
      <c r="AW255" s="12" t="s">
        <v>33</v>
      </c>
      <c r="AX255" s="12" t="s">
        <v>72</v>
      </c>
      <c r="AY255" s="191" t="s">
        <v>200</v>
      </c>
    </row>
    <row r="256" s="14" customFormat="1">
      <c r="B256" s="205"/>
      <c r="D256" s="190" t="s">
        <v>208</v>
      </c>
      <c r="E256" s="206" t="s">
        <v>3</v>
      </c>
      <c r="F256" s="207" t="s">
        <v>215</v>
      </c>
      <c r="H256" s="208">
        <v>831.24000000000001</v>
      </c>
      <c r="I256" s="209"/>
      <c r="L256" s="205"/>
      <c r="M256" s="210"/>
      <c r="N256" s="211"/>
      <c r="O256" s="211"/>
      <c r="P256" s="211"/>
      <c r="Q256" s="211"/>
      <c r="R256" s="211"/>
      <c r="S256" s="211"/>
      <c r="T256" s="212"/>
      <c r="AT256" s="206" t="s">
        <v>208</v>
      </c>
      <c r="AU256" s="206" t="s">
        <v>82</v>
      </c>
      <c r="AV256" s="14" t="s">
        <v>206</v>
      </c>
      <c r="AW256" s="14" t="s">
        <v>33</v>
      </c>
      <c r="AX256" s="14" t="s">
        <v>80</v>
      </c>
      <c r="AY256" s="206" t="s">
        <v>200</v>
      </c>
    </row>
    <row r="257" s="1" customFormat="1" ht="16.5" customHeight="1">
      <c r="B257" s="176"/>
      <c r="C257" s="177" t="s">
        <v>587</v>
      </c>
      <c r="D257" s="177" t="s">
        <v>202</v>
      </c>
      <c r="E257" s="178" t="s">
        <v>1295</v>
      </c>
      <c r="F257" s="179" t="s">
        <v>1296</v>
      </c>
      <c r="G257" s="180" t="s">
        <v>127</v>
      </c>
      <c r="H257" s="181">
        <v>12</v>
      </c>
      <c r="I257" s="182"/>
      <c r="J257" s="183">
        <f>ROUND(I257*H257,2)</f>
        <v>0</v>
      </c>
      <c r="K257" s="179" t="s">
        <v>205</v>
      </c>
      <c r="L257" s="37"/>
      <c r="M257" s="184" t="s">
        <v>3</v>
      </c>
      <c r="N257" s="185" t="s">
        <v>43</v>
      </c>
      <c r="O257" s="67"/>
      <c r="P257" s="186">
        <f>O257*H257</f>
        <v>0</v>
      </c>
      <c r="Q257" s="186">
        <v>0.00011</v>
      </c>
      <c r="R257" s="186">
        <f>Q257*H257</f>
        <v>0.00132</v>
      </c>
      <c r="S257" s="186">
        <v>0</v>
      </c>
      <c r="T257" s="187">
        <f>S257*H257</f>
        <v>0</v>
      </c>
      <c r="AR257" s="19" t="s">
        <v>206</v>
      </c>
      <c r="AT257" s="19" t="s">
        <v>202</v>
      </c>
      <c r="AU257" s="19" t="s">
        <v>82</v>
      </c>
      <c r="AY257" s="19" t="s">
        <v>200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9" t="s">
        <v>80</v>
      </c>
      <c r="BK257" s="188">
        <f>ROUND(I257*H257,2)</f>
        <v>0</v>
      </c>
      <c r="BL257" s="19" t="s">
        <v>206</v>
      </c>
      <c r="BM257" s="19" t="s">
        <v>1297</v>
      </c>
    </row>
    <row r="258" s="1" customFormat="1" ht="16.5" customHeight="1">
      <c r="B258" s="176"/>
      <c r="C258" s="177" t="s">
        <v>591</v>
      </c>
      <c r="D258" s="177" t="s">
        <v>202</v>
      </c>
      <c r="E258" s="178" t="s">
        <v>1298</v>
      </c>
      <c r="F258" s="179" t="s">
        <v>1299</v>
      </c>
      <c r="G258" s="180" t="s">
        <v>127</v>
      </c>
      <c r="H258" s="181">
        <v>2</v>
      </c>
      <c r="I258" s="182"/>
      <c r="J258" s="183">
        <f>ROUND(I258*H258,2)</f>
        <v>0</v>
      </c>
      <c r="K258" s="179" t="s">
        <v>205</v>
      </c>
      <c r="L258" s="37"/>
      <c r="M258" s="184" t="s">
        <v>3</v>
      </c>
      <c r="N258" s="185" t="s">
        <v>43</v>
      </c>
      <c r="O258" s="67"/>
      <c r="P258" s="186">
        <f>O258*H258</f>
        <v>0</v>
      </c>
      <c r="Q258" s="186">
        <v>0.00076000000000000004</v>
      </c>
      <c r="R258" s="186">
        <f>Q258*H258</f>
        <v>0.0015200000000000001</v>
      </c>
      <c r="S258" s="186">
        <v>0</v>
      </c>
      <c r="T258" s="187">
        <f>S258*H258</f>
        <v>0</v>
      </c>
      <c r="AR258" s="19" t="s">
        <v>206</v>
      </c>
      <c r="AT258" s="19" t="s">
        <v>202</v>
      </c>
      <c r="AU258" s="19" t="s">
        <v>82</v>
      </c>
      <c r="AY258" s="19" t="s">
        <v>200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9" t="s">
        <v>80</v>
      </c>
      <c r="BK258" s="188">
        <f>ROUND(I258*H258,2)</f>
        <v>0</v>
      </c>
      <c r="BL258" s="19" t="s">
        <v>206</v>
      </c>
      <c r="BM258" s="19" t="s">
        <v>1300</v>
      </c>
    </row>
    <row r="259" s="1" customFormat="1" ht="16.5" customHeight="1">
      <c r="B259" s="176"/>
      <c r="C259" s="177" t="s">
        <v>596</v>
      </c>
      <c r="D259" s="177" t="s">
        <v>202</v>
      </c>
      <c r="E259" s="178" t="s">
        <v>1301</v>
      </c>
      <c r="F259" s="179" t="s">
        <v>1302</v>
      </c>
      <c r="G259" s="180" t="s">
        <v>116</v>
      </c>
      <c r="H259" s="181">
        <v>6</v>
      </c>
      <c r="I259" s="182"/>
      <c r="J259" s="183">
        <f>ROUND(I259*H259,2)</f>
        <v>0</v>
      </c>
      <c r="K259" s="179" t="s">
        <v>3</v>
      </c>
      <c r="L259" s="37"/>
      <c r="M259" s="184" t="s">
        <v>3</v>
      </c>
      <c r="N259" s="185" t="s">
        <v>43</v>
      </c>
      <c r="O259" s="67"/>
      <c r="P259" s="186">
        <f>O259*H259</f>
        <v>0</v>
      </c>
      <c r="Q259" s="186">
        <v>0.00051999999999999995</v>
      </c>
      <c r="R259" s="186">
        <f>Q259*H259</f>
        <v>0.0031199999999999995</v>
      </c>
      <c r="S259" s="186">
        <v>0</v>
      </c>
      <c r="T259" s="187">
        <f>S259*H259</f>
        <v>0</v>
      </c>
      <c r="AR259" s="19" t="s">
        <v>206</v>
      </c>
      <c r="AT259" s="19" t="s">
        <v>202</v>
      </c>
      <c r="AU259" s="19" t="s">
        <v>82</v>
      </c>
      <c r="AY259" s="19" t="s">
        <v>200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9" t="s">
        <v>80</v>
      </c>
      <c r="BK259" s="188">
        <f>ROUND(I259*H259,2)</f>
        <v>0</v>
      </c>
      <c r="BL259" s="19" t="s">
        <v>206</v>
      </c>
      <c r="BM259" s="19" t="s">
        <v>1303</v>
      </c>
    </row>
    <row r="260" s="11" customFormat="1" ht="22.8" customHeight="1">
      <c r="B260" s="163"/>
      <c r="D260" s="164" t="s">
        <v>71</v>
      </c>
      <c r="E260" s="174" t="s">
        <v>247</v>
      </c>
      <c r="F260" s="174" t="s">
        <v>794</v>
      </c>
      <c r="I260" s="166"/>
      <c r="J260" s="175">
        <f>BK260</f>
        <v>0</v>
      </c>
      <c r="L260" s="163"/>
      <c r="M260" s="168"/>
      <c r="N260" s="169"/>
      <c r="O260" s="169"/>
      <c r="P260" s="170">
        <f>SUM(P261:P272)</f>
        <v>0</v>
      </c>
      <c r="Q260" s="169"/>
      <c r="R260" s="170">
        <f>SUM(R261:R272)</f>
        <v>13.0093155</v>
      </c>
      <c r="S260" s="169"/>
      <c r="T260" s="171">
        <f>SUM(T261:T272)</f>
        <v>0</v>
      </c>
      <c r="AR260" s="164" t="s">
        <v>80</v>
      </c>
      <c r="AT260" s="172" t="s">
        <v>71</v>
      </c>
      <c r="AU260" s="172" t="s">
        <v>80</v>
      </c>
      <c r="AY260" s="164" t="s">
        <v>200</v>
      </c>
      <c r="BK260" s="173">
        <f>SUM(BK261:BK272)</f>
        <v>0</v>
      </c>
    </row>
    <row r="261" s="1" customFormat="1" ht="22.5" customHeight="1">
      <c r="B261" s="176"/>
      <c r="C261" s="177" t="s">
        <v>600</v>
      </c>
      <c r="D261" s="177" t="s">
        <v>202</v>
      </c>
      <c r="E261" s="178" t="s">
        <v>1073</v>
      </c>
      <c r="F261" s="179" t="s">
        <v>1074</v>
      </c>
      <c r="G261" s="180" t="s">
        <v>116</v>
      </c>
      <c r="H261" s="181">
        <v>441.14999999999998</v>
      </c>
      <c r="I261" s="182"/>
      <c r="J261" s="183">
        <f>ROUND(I261*H261,2)</f>
        <v>0</v>
      </c>
      <c r="K261" s="179" t="s">
        <v>205</v>
      </c>
      <c r="L261" s="37"/>
      <c r="M261" s="184" t="s">
        <v>3</v>
      </c>
      <c r="N261" s="185" t="s">
        <v>43</v>
      </c>
      <c r="O261" s="67"/>
      <c r="P261" s="186">
        <f>O261*H261</f>
        <v>0</v>
      </c>
      <c r="Q261" s="186">
        <v>0.00017000000000000001</v>
      </c>
      <c r="R261" s="186">
        <f>Q261*H261</f>
        <v>0.074995500000000007</v>
      </c>
      <c r="S261" s="186">
        <v>0</v>
      </c>
      <c r="T261" s="187">
        <f>S261*H261</f>
        <v>0</v>
      </c>
      <c r="AR261" s="19" t="s">
        <v>206</v>
      </c>
      <c r="AT261" s="19" t="s">
        <v>202</v>
      </c>
      <c r="AU261" s="19" t="s">
        <v>82</v>
      </c>
      <c r="AY261" s="19" t="s">
        <v>200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9" t="s">
        <v>80</v>
      </c>
      <c r="BK261" s="188">
        <f>ROUND(I261*H261,2)</f>
        <v>0</v>
      </c>
      <c r="BL261" s="19" t="s">
        <v>206</v>
      </c>
      <c r="BM261" s="19" t="s">
        <v>1304</v>
      </c>
    </row>
    <row r="262" s="12" customFormat="1">
      <c r="B262" s="189"/>
      <c r="D262" s="190" t="s">
        <v>208</v>
      </c>
      <c r="E262" s="191" t="s">
        <v>3</v>
      </c>
      <c r="F262" s="192" t="s">
        <v>1305</v>
      </c>
      <c r="H262" s="193">
        <v>441.14999999999998</v>
      </c>
      <c r="I262" s="194"/>
      <c r="L262" s="189"/>
      <c r="M262" s="195"/>
      <c r="N262" s="196"/>
      <c r="O262" s="196"/>
      <c r="P262" s="196"/>
      <c r="Q262" s="196"/>
      <c r="R262" s="196"/>
      <c r="S262" s="196"/>
      <c r="T262" s="197"/>
      <c r="AT262" s="191" t="s">
        <v>208</v>
      </c>
      <c r="AU262" s="191" t="s">
        <v>82</v>
      </c>
      <c r="AV262" s="12" t="s">
        <v>82</v>
      </c>
      <c r="AW262" s="12" t="s">
        <v>33</v>
      </c>
      <c r="AX262" s="12" t="s">
        <v>72</v>
      </c>
      <c r="AY262" s="191" t="s">
        <v>200</v>
      </c>
    </row>
    <row r="263" s="14" customFormat="1">
      <c r="B263" s="205"/>
      <c r="D263" s="190" t="s">
        <v>208</v>
      </c>
      <c r="E263" s="206" t="s">
        <v>3</v>
      </c>
      <c r="F263" s="207" t="s">
        <v>215</v>
      </c>
      <c r="H263" s="208">
        <v>441.14999999999998</v>
      </c>
      <c r="I263" s="209"/>
      <c r="L263" s="205"/>
      <c r="M263" s="210"/>
      <c r="N263" s="211"/>
      <c r="O263" s="211"/>
      <c r="P263" s="211"/>
      <c r="Q263" s="211"/>
      <c r="R263" s="211"/>
      <c r="S263" s="211"/>
      <c r="T263" s="212"/>
      <c r="AT263" s="206" t="s">
        <v>208</v>
      </c>
      <c r="AU263" s="206" t="s">
        <v>82</v>
      </c>
      <c r="AV263" s="14" t="s">
        <v>206</v>
      </c>
      <c r="AW263" s="14" t="s">
        <v>33</v>
      </c>
      <c r="AX263" s="14" t="s">
        <v>80</v>
      </c>
      <c r="AY263" s="206" t="s">
        <v>200</v>
      </c>
    </row>
    <row r="264" s="1" customFormat="1" ht="16.5" customHeight="1">
      <c r="B264" s="176"/>
      <c r="C264" s="177" t="s">
        <v>604</v>
      </c>
      <c r="D264" s="177" t="s">
        <v>202</v>
      </c>
      <c r="E264" s="178" t="s">
        <v>1077</v>
      </c>
      <c r="F264" s="179" t="s">
        <v>802</v>
      </c>
      <c r="G264" s="180" t="s">
        <v>116</v>
      </c>
      <c r="H264" s="181">
        <v>882.29999999999995</v>
      </c>
      <c r="I264" s="182"/>
      <c r="J264" s="183">
        <f>ROUND(I264*H264,2)</f>
        <v>0</v>
      </c>
      <c r="K264" s="179" t="s">
        <v>205</v>
      </c>
      <c r="L264" s="37"/>
      <c r="M264" s="184" t="s">
        <v>3</v>
      </c>
      <c r="N264" s="185" t="s">
        <v>43</v>
      </c>
      <c r="O264" s="67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AR264" s="19" t="s">
        <v>206</v>
      </c>
      <c r="AT264" s="19" t="s">
        <v>202</v>
      </c>
      <c r="AU264" s="19" t="s">
        <v>82</v>
      </c>
      <c r="AY264" s="19" t="s">
        <v>200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9" t="s">
        <v>80</v>
      </c>
      <c r="BK264" s="188">
        <f>ROUND(I264*H264,2)</f>
        <v>0</v>
      </c>
      <c r="BL264" s="19" t="s">
        <v>206</v>
      </c>
      <c r="BM264" s="19" t="s">
        <v>1306</v>
      </c>
    </row>
    <row r="265" s="12" customFormat="1">
      <c r="B265" s="189"/>
      <c r="D265" s="190" t="s">
        <v>208</v>
      </c>
      <c r="E265" s="191" t="s">
        <v>3</v>
      </c>
      <c r="F265" s="192" t="s">
        <v>1307</v>
      </c>
      <c r="H265" s="193">
        <v>882.29999999999995</v>
      </c>
      <c r="I265" s="194"/>
      <c r="L265" s="189"/>
      <c r="M265" s="195"/>
      <c r="N265" s="196"/>
      <c r="O265" s="196"/>
      <c r="P265" s="196"/>
      <c r="Q265" s="196"/>
      <c r="R265" s="196"/>
      <c r="S265" s="196"/>
      <c r="T265" s="197"/>
      <c r="AT265" s="191" t="s">
        <v>208</v>
      </c>
      <c r="AU265" s="191" t="s">
        <v>82</v>
      </c>
      <c r="AV265" s="12" t="s">
        <v>82</v>
      </c>
      <c r="AW265" s="12" t="s">
        <v>33</v>
      </c>
      <c r="AX265" s="12" t="s">
        <v>72</v>
      </c>
      <c r="AY265" s="191" t="s">
        <v>200</v>
      </c>
    </row>
    <row r="266" s="14" customFormat="1">
      <c r="B266" s="205"/>
      <c r="D266" s="190" t="s">
        <v>208</v>
      </c>
      <c r="E266" s="206" t="s">
        <v>3</v>
      </c>
      <c r="F266" s="207" t="s">
        <v>215</v>
      </c>
      <c r="H266" s="208">
        <v>882.29999999999995</v>
      </c>
      <c r="I266" s="209"/>
      <c r="L266" s="205"/>
      <c r="M266" s="210"/>
      <c r="N266" s="211"/>
      <c r="O266" s="211"/>
      <c r="P266" s="211"/>
      <c r="Q266" s="211"/>
      <c r="R266" s="211"/>
      <c r="S266" s="211"/>
      <c r="T266" s="212"/>
      <c r="AT266" s="206" t="s">
        <v>208</v>
      </c>
      <c r="AU266" s="206" t="s">
        <v>82</v>
      </c>
      <c r="AV266" s="14" t="s">
        <v>206</v>
      </c>
      <c r="AW266" s="14" t="s">
        <v>33</v>
      </c>
      <c r="AX266" s="14" t="s">
        <v>80</v>
      </c>
      <c r="AY266" s="206" t="s">
        <v>200</v>
      </c>
    </row>
    <row r="267" s="1" customFormat="1" ht="22.5" customHeight="1">
      <c r="B267" s="176"/>
      <c r="C267" s="177" t="s">
        <v>608</v>
      </c>
      <c r="D267" s="177" t="s">
        <v>202</v>
      </c>
      <c r="E267" s="178" t="s">
        <v>811</v>
      </c>
      <c r="F267" s="179" t="s">
        <v>812</v>
      </c>
      <c r="G267" s="180" t="s">
        <v>116</v>
      </c>
      <c r="H267" s="181">
        <v>390</v>
      </c>
      <c r="I267" s="182"/>
      <c r="J267" s="183">
        <f>ROUND(I267*H267,2)</f>
        <v>0</v>
      </c>
      <c r="K267" s="179" t="s">
        <v>205</v>
      </c>
      <c r="L267" s="37"/>
      <c r="M267" s="184" t="s">
        <v>3</v>
      </c>
      <c r="N267" s="185" t="s">
        <v>43</v>
      </c>
      <c r="O267" s="67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AR267" s="19" t="s">
        <v>206</v>
      </c>
      <c r="AT267" s="19" t="s">
        <v>202</v>
      </c>
      <c r="AU267" s="19" t="s">
        <v>82</v>
      </c>
      <c r="AY267" s="19" t="s">
        <v>200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19" t="s">
        <v>80</v>
      </c>
      <c r="BK267" s="188">
        <f>ROUND(I267*H267,2)</f>
        <v>0</v>
      </c>
      <c r="BL267" s="19" t="s">
        <v>206</v>
      </c>
      <c r="BM267" s="19" t="s">
        <v>1308</v>
      </c>
    </row>
    <row r="268" s="12" customFormat="1">
      <c r="B268" s="189"/>
      <c r="D268" s="190" t="s">
        <v>208</v>
      </c>
      <c r="E268" s="191" t="s">
        <v>3</v>
      </c>
      <c r="F268" s="192" t="s">
        <v>1309</v>
      </c>
      <c r="H268" s="193">
        <v>390</v>
      </c>
      <c r="I268" s="194"/>
      <c r="L268" s="189"/>
      <c r="M268" s="195"/>
      <c r="N268" s="196"/>
      <c r="O268" s="196"/>
      <c r="P268" s="196"/>
      <c r="Q268" s="196"/>
      <c r="R268" s="196"/>
      <c r="S268" s="196"/>
      <c r="T268" s="197"/>
      <c r="AT268" s="191" t="s">
        <v>208</v>
      </c>
      <c r="AU268" s="191" t="s">
        <v>82</v>
      </c>
      <c r="AV268" s="12" t="s">
        <v>82</v>
      </c>
      <c r="AW268" s="12" t="s">
        <v>33</v>
      </c>
      <c r="AX268" s="12" t="s">
        <v>80</v>
      </c>
      <c r="AY268" s="191" t="s">
        <v>200</v>
      </c>
    </row>
    <row r="269" s="1" customFormat="1" ht="16.5" customHeight="1">
      <c r="B269" s="176"/>
      <c r="C269" s="177" t="s">
        <v>612</v>
      </c>
      <c r="D269" s="177" t="s">
        <v>202</v>
      </c>
      <c r="E269" s="178" t="s">
        <v>1080</v>
      </c>
      <c r="F269" s="179" t="s">
        <v>819</v>
      </c>
      <c r="G269" s="180" t="s">
        <v>116</v>
      </c>
      <c r="H269" s="181">
        <v>882.29999999999995</v>
      </c>
      <c r="I269" s="182"/>
      <c r="J269" s="183">
        <f>ROUND(I269*H269,2)</f>
        <v>0</v>
      </c>
      <c r="K269" s="179" t="s">
        <v>205</v>
      </c>
      <c r="L269" s="37"/>
      <c r="M269" s="184" t="s">
        <v>3</v>
      </c>
      <c r="N269" s="185" t="s">
        <v>43</v>
      </c>
      <c r="O269" s="67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AR269" s="19" t="s">
        <v>206</v>
      </c>
      <c r="AT269" s="19" t="s">
        <v>202</v>
      </c>
      <c r="AU269" s="19" t="s">
        <v>82</v>
      </c>
      <c r="AY269" s="19" t="s">
        <v>200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9" t="s">
        <v>80</v>
      </c>
      <c r="BK269" s="188">
        <f>ROUND(I269*H269,2)</f>
        <v>0</v>
      </c>
      <c r="BL269" s="19" t="s">
        <v>206</v>
      </c>
      <c r="BM269" s="19" t="s">
        <v>1310</v>
      </c>
    </row>
    <row r="270" s="1" customFormat="1" ht="16.5" customHeight="1">
      <c r="B270" s="176"/>
      <c r="C270" s="177" t="s">
        <v>616</v>
      </c>
      <c r="D270" s="177" t="s">
        <v>202</v>
      </c>
      <c r="E270" s="178" t="s">
        <v>822</v>
      </c>
      <c r="F270" s="179" t="s">
        <v>823</v>
      </c>
      <c r="G270" s="180" t="s">
        <v>116</v>
      </c>
      <c r="H270" s="181">
        <v>390</v>
      </c>
      <c r="I270" s="182"/>
      <c r="J270" s="183">
        <f>ROUND(I270*H270,2)</f>
        <v>0</v>
      </c>
      <c r="K270" s="179" t="s">
        <v>205</v>
      </c>
      <c r="L270" s="37"/>
      <c r="M270" s="184" t="s">
        <v>3</v>
      </c>
      <c r="N270" s="185" t="s">
        <v>43</v>
      </c>
      <c r="O270" s="67"/>
      <c r="P270" s="186">
        <f>O270*H270</f>
        <v>0</v>
      </c>
      <c r="Q270" s="186">
        <v>0</v>
      </c>
      <c r="R270" s="186">
        <f>Q270*H270</f>
        <v>0</v>
      </c>
      <c r="S270" s="186">
        <v>0</v>
      </c>
      <c r="T270" s="187">
        <f>S270*H270</f>
        <v>0</v>
      </c>
      <c r="AR270" s="19" t="s">
        <v>206</v>
      </c>
      <c r="AT270" s="19" t="s">
        <v>202</v>
      </c>
      <c r="AU270" s="19" t="s">
        <v>82</v>
      </c>
      <c r="AY270" s="19" t="s">
        <v>200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9" t="s">
        <v>80</v>
      </c>
      <c r="BK270" s="188">
        <f>ROUND(I270*H270,2)</f>
        <v>0</v>
      </c>
      <c r="BL270" s="19" t="s">
        <v>206</v>
      </c>
      <c r="BM270" s="19" t="s">
        <v>1311</v>
      </c>
    </row>
    <row r="271" s="1" customFormat="1" ht="22.5" customHeight="1">
      <c r="B271" s="176"/>
      <c r="C271" s="177" t="s">
        <v>620</v>
      </c>
      <c r="D271" s="177" t="s">
        <v>202</v>
      </c>
      <c r="E271" s="178" t="s">
        <v>1312</v>
      </c>
      <c r="F271" s="179" t="s">
        <v>1313</v>
      </c>
      <c r="G271" s="180" t="s">
        <v>127</v>
      </c>
      <c r="H271" s="181">
        <v>8</v>
      </c>
      <c r="I271" s="182"/>
      <c r="J271" s="183">
        <f>ROUND(I271*H271,2)</f>
        <v>0</v>
      </c>
      <c r="K271" s="179" t="s">
        <v>205</v>
      </c>
      <c r="L271" s="37"/>
      <c r="M271" s="184" t="s">
        <v>3</v>
      </c>
      <c r="N271" s="185" t="s">
        <v>43</v>
      </c>
      <c r="O271" s="67"/>
      <c r="P271" s="186">
        <f>O271*H271</f>
        <v>0</v>
      </c>
      <c r="Q271" s="186">
        <v>1.61679</v>
      </c>
      <c r="R271" s="186">
        <f>Q271*H271</f>
        <v>12.93432</v>
      </c>
      <c r="S271" s="186">
        <v>0</v>
      </c>
      <c r="T271" s="187">
        <f>S271*H271</f>
        <v>0</v>
      </c>
      <c r="AR271" s="19" t="s">
        <v>206</v>
      </c>
      <c r="AT271" s="19" t="s">
        <v>202</v>
      </c>
      <c r="AU271" s="19" t="s">
        <v>82</v>
      </c>
      <c r="AY271" s="19" t="s">
        <v>200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9" t="s">
        <v>80</v>
      </c>
      <c r="BK271" s="188">
        <f>ROUND(I271*H271,2)</f>
        <v>0</v>
      </c>
      <c r="BL271" s="19" t="s">
        <v>206</v>
      </c>
      <c r="BM271" s="19" t="s">
        <v>1314</v>
      </c>
    </row>
    <row r="272" s="12" customFormat="1">
      <c r="B272" s="189"/>
      <c r="D272" s="190" t="s">
        <v>208</v>
      </c>
      <c r="E272" s="191" t="s">
        <v>3</v>
      </c>
      <c r="F272" s="192" t="s">
        <v>1315</v>
      </c>
      <c r="H272" s="193">
        <v>8</v>
      </c>
      <c r="I272" s="194"/>
      <c r="L272" s="189"/>
      <c r="M272" s="195"/>
      <c r="N272" s="196"/>
      <c r="O272" s="196"/>
      <c r="P272" s="196"/>
      <c r="Q272" s="196"/>
      <c r="R272" s="196"/>
      <c r="S272" s="196"/>
      <c r="T272" s="197"/>
      <c r="AT272" s="191" t="s">
        <v>208</v>
      </c>
      <c r="AU272" s="191" t="s">
        <v>82</v>
      </c>
      <c r="AV272" s="12" t="s">
        <v>82</v>
      </c>
      <c r="AW272" s="12" t="s">
        <v>33</v>
      </c>
      <c r="AX272" s="12" t="s">
        <v>80</v>
      </c>
      <c r="AY272" s="191" t="s">
        <v>200</v>
      </c>
    </row>
    <row r="273" s="11" customFormat="1" ht="22.8" customHeight="1">
      <c r="B273" s="163"/>
      <c r="D273" s="164" t="s">
        <v>71</v>
      </c>
      <c r="E273" s="174" t="s">
        <v>825</v>
      </c>
      <c r="F273" s="174" t="s">
        <v>826</v>
      </c>
      <c r="I273" s="166"/>
      <c r="J273" s="175">
        <f>BK273</f>
        <v>0</v>
      </c>
      <c r="L273" s="163"/>
      <c r="M273" s="168"/>
      <c r="N273" s="169"/>
      <c r="O273" s="169"/>
      <c r="P273" s="170">
        <f>SUM(P274:P281)</f>
        <v>0</v>
      </c>
      <c r="Q273" s="169"/>
      <c r="R273" s="170">
        <f>SUM(R274:R281)</f>
        <v>0</v>
      </c>
      <c r="S273" s="169"/>
      <c r="T273" s="171">
        <f>SUM(T274:T281)</f>
        <v>0</v>
      </c>
      <c r="AR273" s="164" t="s">
        <v>80</v>
      </c>
      <c r="AT273" s="172" t="s">
        <v>71</v>
      </c>
      <c r="AU273" s="172" t="s">
        <v>80</v>
      </c>
      <c r="AY273" s="164" t="s">
        <v>200</v>
      </c>
      <c r="BK273" s="173">
        <f>SUM(BK274:BK281)</f>
        <v>0</v>
      </c>
    </row>
    <row r="274" s="1" customFormat="1" ht="16.5" customHeight="1">
      <c r="B274" s="176"/>
      <c r="C274" s="177" t="s">
        <v>624</v>
      </c>
      <c r="D274" s="177" t="s">
        <v>202</v>
      </c>
      <c r="E274" s="178" t="s">
        <v>1316</v>
      </c>
      <c r="F274" s="179" t="s">
        <v>1317</v>
      </c>
      <c r="G274" s="180" t="s">
        <v>384</v>
      </c>
      <c r="H274" s="181">
        <v>544.82100000000003</v>
      </c>
      <c r="I274" s="182"/>
      <c r="J274" s="183">
        <f>ROUND(I274*H274,2)</f>
        <v>0</v>
      </c>
      <c r="K274" s="179" t="s">
        <v>205</v>
      </c>
      <c r="L274" s="37"/>
      <c r="M274" s="184" t="s">
        <v>3</v>
      </c>
      <c r="N274" s="185" t="s">
        <v>43</v>
      </c>
      <c r="O274" s="67"/>
      <c r="P274" s="186">
        <f>O274*H274</f>
        <v>0</v>
      </c>
      <c r="Q274" s="186">
        <v>0</v>
      </c>
      <c r="R274" s="186">
        <f>Q274*H274</f>
        <v>0</v>
      </c>
      <c r="S274" s="186">
        <v>0</v>
      </c>
      <c r="T274" s="187">
        <f>S274*H274</f>
        <v>0</v>
      </c>
      <c r="AR274" s="19" t="s">
        <v>206</v>
      </c>
      <c r="AT274" s="19" t="s">
        <v>202</v>
      </c>
      <c r="AU274" s="19" t="s">
        <v>82</v>
      </c>
      <c r="AY274" s="19" t="s">
        <v>200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9" t="s">
        <v>80</v>
      </c>
      <c r="BK274" s="188">
        <f>ROUND(I274*H274,2)</f>
        <v>0</v>
      </c>
      <c r="BL274" s="19" t="s">
        <v>206</v>
      </c>
      <c r="BM274" s="19" t="s">
        <v>1318</v>
      </c>
    </row>
    <row r="275" s="1" customFormat="1" ht="22.5" customHeight="1">
      <c r="B275" s="176"/>
      <c r="C275" s="177" t="s">
        <v>628</v>
      </c>
      <c r="D275" s="177" t="s">
        <v>202</v>
      </c>
      <c r="E275" s="178" t="s">
        <v>841</v>
      </c>
      <c r="F275" s="179" t="s">
        <v>842</v>
      </c>
      <c r="G275" s="180" t="s">
        <v>384</v>
      </c>
      <c r="H275" s="181">
        <v>218.46600000000001</v>
      </c>
      <c r="I275" s="182"/>
      <c r="J275" s="183">
        <f>ROUND(I275*H275,2)</f>
        <v>0</v>
      </c>
      <c r="K275" s="179" t="s">
        <v>205</v>
      </c>
      <c r="L275" s="37"/>
      <c r="M275" s="184" t="s">
        <v>3</v>
      </c>
      <c r="N275" s="185" t="s">
        <v>43</v>
      </c>
      <c r="O275" s="67"/>
      <c r="P275" s="186">
        <f>O275*H275</f>
        <v>0</v>
      </c>
      <c r="Q275" s="186">
        <v>0</v>
      </c>
      <c r="R275" s="186">
        <f>Q275*H275</f>
        <v>0</v>
      </c>
      <c r="S275" s="186">
        <v>0</v>
      </c>
      <c r="T275" s="187">
        <f>S275*H275</f>
        <v>0</v>
      </c>
      <c r="AR275" s="19" t="s">
        <v>206</v>
      </c>
      <c r="AT275" s="19" t="s">
        <v>202</v>
      </c>
      <c r="AU275" s="19" t="s">
        <v>82</v>
      </c>
      <c r="AY275" s="19" t="s">
        <v>200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9" t="s">
        <v>80</v>
      </c>
      <c r="BK275" s="188">
        <f>ROUND(I275*H275,2)</f>
        <v>0</v>
      </c>
      <c r="BL275" s="19" t="s">
        <v>206</v>
      </c>
      <c r="BM275" s="19" t="s">
        <v>1319</v>
      </c>
    </row>
    <row r="276" s="12" customFormat="1">
      <c r="B276" s="189"/>
      <c r="D276" s="190" t="s">
        <v>208</v>
      </c>
      <c r="E276" s="191" t="s">
        <v>3</v>
      </c>
      <c r="F276" s="192" t="s">
        <v>1320</v>
      </c>
      <c r="H276" s="193">
        <v>218.46600000000001</v>
      </c>
      <c r="I276" s="194"/>
      <c r="L276" s="189"/>
      <c r="M276" s="195"/>
      <c r="N276" s="196"/>
      <c r="O276" s="196"/>
      <c r="P276" s="196"/>
      <c r="Q276" s="196"/>
      <c r="R276" s="196"/>
      <c r="S276" s="196"/>
      <c r="T276" s="197"/>
      <c r="AT276" s="191" t="s">
        <v>208</v>
      </c>
      <c r="AU276" s="191" t="s">
        <v>82</v>
      </c>
      <c r="AV276" s="12" t="s">
        <v>82</v>
      </c>
      <c r="AW276" s="12" t="s">
        <v>33</v>
      </c>
      <c r="AX276" s="12" t="s">
        <v>80</v>
      </c>
      <c r="AY276" s="191" t="s">
        <v>200</v>
      </c>
    </row>
    <row r="277" s="1" customFormat="1" ht="22.5" customHeight="1">
      <c r="B277" s="176"/>
      <c r="C277" s="177" t="s">
        <v>632</v>
      </c>
      <c r="D277" s="177" t="s">
        <v>202</v>
      </c>
      <c r="E277" s="178" t="s">
        <v>846</v>
      </c>
      <c r="F277" s="179" t="s">
        <v>383</v>
      </c>
      <c r="G277" s="180" t="s">
        <v>384</v>
      </c>
      <c r="H277" s="181">
        <v>326.35500000000002</v>
      </c>
      <c r="I277" s="182"/>
      <c r="J277" s="183">
        <f>ROUND(I277*H277,2)</f>
        <v>0</v>
      </c>
      <c r="K277" s="179" t="s">
        <v>205</v>
      </c>
      <c r="L277" s="37"/>
      <c r="M277" s="184" t="s">
        <v>3</v>
      </c>
      <c r="N277" s="185" t="s">
        <v>43</v>
      </c>
      <c r="O277" s="67"/>
      <c r="P277" s="186">
        <f>O277*H277</f>
        <v>0</v>
      </c>
      <c r="Q277" s="186">
        <v>0</v>
      </c>
      <c r="R277" s="186">
        <f>Q277*H277</f>
        <v>0</v>
      </c>
      <c r="S277" s="186">
        <v>0</v>
      </c>
      <c r="T277" s="187">
        <f>S277*H277</f>
        <v>0</v>
      </c>
      <c r="AR277" s="19" t="s">
        <v>206</v>
      </c>
      <c r="AT277" s="19" t="s">
        <v>202</v>
      </c>
      <c r="AU277" s="19" t="s">
        <v>82</v>
      </c>
      <c r="AY277" s="19" t="s">
        <v>200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9" t="s">
        <v>80</v>
      </c>
      <c r="BK277" s="188">
        <f>ROUND(I277*H277,2)</f>
        <v>0</v>
      </c>
      <c r="BL277" s="19" t="s">
        <v>206</v>
      </c>
      <c r="BM277" s="19" t="s">
        <v>1321</v>
      </c>
    </row>
    <row r="278" s="12" customFormat="1">
      <c r="B278" s="189"/>
      <c r="D278" s="190" t="s">
        <v>208</v>
      </c>
      <c r="E278" s="191" t="s">
        <v>3</v>
      </c>
      <c r="F278" s="192" t="s">
        <v>1322</v>
      </c>
      <c r="H278" s="193">
        <v>326.35500000000002</v>
      </c>
      <c r="I278" s="194"/>
      <c r="L278" s="189"/>
      <c r="M278" s="195"/>
      <c r="N278" s="196"/>
      <c r="O278" s="196"/>
      <c r="P278" s="196"/>
      <c r="Q278" s="196"/>
      <c r="R278" s="196"/>
      <c r="S278" s="196"/>
      <c r="T278" s="197"/>
      <c r="AT278" s="191" t="s">
        <v>208</v>
      </c>
      <c r="AU278" s="191" t="s">
        <v>82</v>
      </c>
      <c r="AV278" s="12" t="s">
        <v>82</v>
      </c>
      <c r="AW278" s="12" t="s">
        <v>33</v>
      </c>
      <c r="AX278" s="12" t="s">
        <v>80</v>
      </c>
      <c r="AY278" s="191" t="s">
        <v>200</v>
      </c>
    </row>
    <row r="279" s="1" customFormat="1" ht="16.5" customHeight="1">
      <c r="B279" s="176"/>
      <c r="C279" s="177" t="s">
        <v>637</v>
      </c>
      <c r="D279" s="177" t="s">
        <v>202</v>
      </c>
      <c r="E279" s="178" t="s">
        <v>1323</v>
      </c>
      <c r="F279" s="179" t="s">
        <v>1324</v>
      </c>
      <c r="G279" s="180" t="s">
        <v>384</v>
      </c>
      <c r="H279" s="181">
        <v>182.81299999999999</v>
      </c>
      <c r="I279" s="182"/>
      <c r="J279" s="183">
        <f>ROUND(I279*H279,2)</f>
        <v>0</v>
      </c>
      <c r="K279" s="179" t="s">
        <v>205</v>
      </c>
      <c r="L279" s="37"/>
      <c r="M279" s="184" t="s">
        <v>3</v>
      </c>
      <c r="N279" s="185" t="s">
        <v>43</v>
      </c>
      <c r="O279" s="67"/>
      <c r="P279" s="186">
        <f>O279*H279</f>
        <v>0</v>
      </c>
      <c r="Q279" s="186">
        <v>0</v>
      </c>
      <c r="R279" s="186">
        <f>Q279*H279</f>
        <v>0</v>
      </c>
      <c r="S279" s="186">
        <v>0</v>
      </c>
      <c r="T279" s="187">
        <f>S279*H279</f>
        <v>0</v>
      </c>
      <c r="AR279" s="19" t="s">
        <v>206</v>
      </c>
      <c r="AT279" s="19" t="s">
        <v>202</v>
      </c>
      <c r="AU279" s="19" t="s">
        <v>82</v>
      </c>
      <c r="AY279" s="19" t="s">
        <v>200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19" t="s">
        <v>80</v>
      </c>
      <c r="BK279" s="188">
        <f>ROUND(I279*H279,2)</f>
        <v>0</v>
      </c>
      <c r="BL279" s="19" t="s">
        <v>206</v>
      </c>
      <c r="BM279" s="19" t="s">
        <v>1325</v>
      </c>
    </row>
    <row r="280" s="12" customFormat="1">
      <c r="B280" s="189"/>
      <c r="D280" s="190" t="s">
        <v>208</v>
      </c>
      <c r="E280" s="191" t="s">
        <v>3</v>
      </c>
      <c r="F280" s="192" t="s">
        <v>1326</v>
      </c>
      <c r="H280" s="193">
        <v>182.81299999999999</v>
      </c>
      <c r="I280" s="194"/>
      <c r="L280" s="189"/>
      <c r="M280" s="195"/>
      <c r="N280" s="196"/>
      <c r="O280" s="196"/>
      <c r="P280" s="196"/>
      <c r="Q280" s="196"/>
      <c r="R280" s="196"/>
      <c r="S280" s="196"/>
      <c r="T280" s="197"/>
      <c r="AT280" s="191" t="s">
        <v>208</v>
      </c>
      <c r="AU280" s="191" t="s">
        <v>82</v>
      </c>
      <c r="AV280" s="12" t="s">
        <v>82</v>
      </c>
      <c r="AW280" s="12" t="s">
        <v>33</v>
      </c>
      <c r="AX280" s="12" t="s">
        <v>80</v>
      </c>
      <c r="AY280" s="191" t="s">
        <v>200</v>
      </c>
    </row>
    <row r="281" s="1" customFormat="1" ht="22.5" customHeight="1">
      <c r="B281" s="176"/>
      <c r="C281" s="177" t="s">
        <v>641</v>
      </c>
      <c r="D281" s="177" t="s">
        <v>202</v>
      </c>
      <c r="E281" s="178" t="s">
        <v>837</v>
      </c>
      <c r="F281" s="179" t="s">
        <v>838</v>
      </c>
      <c r="G281" s="180" t="s">
        <v>384</v>
      </c>
      <c r="H281" s="181">
        <v>182.81299999999999</v>
      </c>
      <c r="I281" s="182"/>
      <c r="J281" s="183">
        <f>ROUND(I281*H281,2)</f>
        <v>0</v>
      </c>
      <c r="K281" s="179" t="s">
        <v>205</v>
      </c>
      <c r="L281" s="37"/>
      <c r="M281" s="184" t="s">
        <v>3</v>
      </c>
      <c r="N281" s="185" t="s">
        <v>43</v>
      </c>
      <c r="O281" s="67"/>
      <c r="P281" s="186">
        <f>O281*H281</f>
        <v>0</v>
      </c>
      <c r="Q281" s="186">
        <v>0</v>
      </c>
      <c r="R281" s="186">
        <f>Q281*H281</f>
        <v>0</v>
      </c>
      <c r="S281" s="186">
        <v>0</v>
      </c>
      <c r="T281" s="187">
        <f>S281*H281</f>
        <v>0</v>
      </c>
      <c r="AR281" s="19" t="s">
        <v>206</v>
      </c>
      <c r="AT281" s="19" t="s">
        <v>202</v>
      </c>
      <c r="AU281" s="19" t="s">
        <v>82</v>
      </c>
      <c r="AY281" s="19" t="s">
        <v>200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9" t="s">
        <v>80</v>
      </c>
      <c r="BK281" s="188">
        <f>ROUND(I281*H281,2)</f>
        <v>0</v>
      </c>
      <c r="BL281" s="19" t="s">
        <v>206</v>
      </c>
      <c r="BM281" s="19" t="s">
        <v>1327</v>
      </c>
    </row>
    <row r="282" s="11" customFormat="1" ht="22.8" customHeight="1">
      <c r="B282" s="163"/>
      <c r="D282" s="164" t="s">
        <v>71</v>
      </c>
      <c r="E282" s="174" t="s">
        <v>849</v>
      </c>
      <c r="F282" s="174" t="s">
        <v>850</v>
      </c>
      <c r="I282" s="166"/>
      <c r="J282" s="175">
        <f>BK282</f>
        <v>0</v>
      </c>
      <c r="L282" s="163"/>
      <c r="M282" s="168"/>
      <c r="N282" s="169"/>
      <c r="O282" s="169"/>
      <c r="P282" s="170">
        <f>P283</f>
        <v>0</v>
      </c>
      <c r="Q282" s="169"/>
      <c r="R282" s="170">
        <f>R283</f>
        <v>0</v>
      </c>
      <c r="S282" s="169"/>
      <c r="T282" s="171">
        <f>T283</f>
        <v>0</v>
      </c>
      <c r="AR282" s="164" t="s">
        <v>80</v>
      </c>
      <c r="AT282" s="172" t="s">
        <v>71</v>
      </c>
      <c r="AU282" s="172" t="s">
        <v>80</v>
      </c>
      <c r="AY282" s="164" t="s">
        <v>200</v>
      </c>
      <c r="BK282" s="173">
        <f>BK283</f>
        <v>0</v>
      </c>
    </row>
    <row r="283" s="1" customFormat="1" ht="22.5" customHeight="1">
      <c r="B283" s="176"/>
      <c r="C283" s="177" t="s">
        <v>128</v>
      </c>
      <c r="D283" s="177" t="s">
        <v>202</v>
      </c>
      <c r="E283" s="178" t="s">
        <v>1328</v>
      </c>
      <c r="F283" s="179" t="s">
        <v>1329</v>
      </c>
      <c r="G283" s="180" t="s">
        <v>384</v>
      </c>
      <c r="H283" s="181">
        <v>39.423999999999999</v>
      </c>
      <c r="I283" s="182"/>
      <c r="J283" s="183">
        <f>ROUND(I283*H283,2)</f>
        <v>0</v>
      </c>
      <c r="K283" s="179" t="s">
        <v>205</v>
      </c>
      <c r="L283" s="37"/>
      <c r="M283" s="239" t="s">
        <v>3</v>
      </c>
      <c r="N283" s="240" t="s">
        <v>43</v>
      </c>
      <c r="O283" s="235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AR283" s="19" t="s">
        <v>206</v>
      </c>
      <c r="AT283" s="19" t="s">
        <v>202</v>
      </c>
      <c r="AU283" s="19" t="s">
        <v>82</v>
      </c>
      <c r="AY283" s="19" t="s">
        <v>200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9" t="s">
        <v>80</v>
      </c>
      <c r="BK283" s="188">
        <f>ROUND(I283*H283,2)</f>
        <v>0</v>
      </c>
      <c r="BL283" s="19" t="s">
        <v>206</v>
      </c>
      <c r="BM283" s="19" t="s">
        <v>1330</v>
      </c>
    </row>
    <row r="284" s="1" customFormat="1" ht="6.96" customHeight="1">
      <c r="B284" s="52"/>
      <c r="C284" s="53"/>
      <c r="D284" s="53"/>
      <c r="E284" s="53"/>
      <c r="F284" s="53"/>
      <c r="G284" s="53"/>
      <c r="H284" s="53"/>
      <c r="I284" s="137"/>
      <c r="J284" s="53"/>
      <c r="K284" s="53"/>
      <c r="L284" s="37"/>
    </row>
  </sheetData>
  <autoFilter ref="C93:K2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93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1" t="s">
        <v>17</v>
      </c>
      <c r="L6" s="22"/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</row>
    <row r="8" ht="12" customHeight="1">
      <c r="B8" s="22"/>
      <c r="D8" s="31" t="s">
        <v>136</v>
      </c>
      <c r="L8" s="22"/>
    </row>
    <row r="9" s="1" customFormat="1" ht="16.5" customHeight="1">
      <c r="B9" s="37"/>
      <c r="E9" s="120" t="s">
        <v>879</v>
      </c>
      <c r="F9" s="1"/>
      <c r="G9" s="1"/>
      <c r="H9" s="1"/>
      <c r="I9" s="121"/>
      <c r="L9" s="37"/>
    </row>
    <row r="10" s="1" customFormat="1" ht="12" customHeight="1">
      <c r="B10" s="37"/>
      <c r="D10" s="31" t="s">
        <v>880</v>
      </c>
      <c r="I10" s="121"/>
      <c r="L10" s="37"/>
    </row>
    <row r="11" s="1" customFormat="1" ht="36.96" customHeight="1">
      <c r="B11" s="37"/>
      <c r="E11" s="58" t="s">
        <v>1331</v>
      </c>
      <c r="F11" s="1"/>
      <c r="G11" s="1"/>
      <c r="H11" s="1"/>
      <c r="I11" s="121"/>
      <c r="L11" s="37"/>
    </row>
    <row r="12" s="1" customFormat="1">
      <c r="B12" s="37"/>
      <c r="I12" s="121"/>
      <c r="L12" s="37"/>
    </row>
    <row r="13" s="1" customFormat="1" ht="12" customHeight="1">
      <c r="B13" s="37"/>
      <c r="D13" s="31" t="s">
        <v>19</v>
      </c>
      <c r="F13" s="19" t="s">
        <v>3</v>
      </c>
      <c r="I13" s="122" t="s">
        <v>20</v>
      </c>
      <c r="J13" s="19" t="s">
        <v>3</v>
      </c>
      <c r="L13" s="37"/>
    </row>
    <row r="14" s="1" customFormat="1" ht="12" customHeight="1">
      <c r="B14" s="37"/>
      <c r="D14" s="31" t="s">
        <v>21</v>
      </c>
      <c r="F14" s="19" t="s">
        <v>22</v>
      </c>
      <c r="I14" s="122" t="s">
        <v>23</v>
      </c>
      <c r="J14" s="60" t="str">
        <f>'Rekapitulace stavby'!AN8</f>
        <v>12. 2. 2019</v>
      </c>
      <c r="L14" s="37"/>
    </row>
    <row r="15" s="1" customFormat="1" ht="10.8" customHeight="1">
      <c r="B15" s="37"/>
      <c r="I15" s="121"/>
      <c r="L15" s="37"/>
    </row>
    <row r="16" s="1" customFormat="1" ht="12" customHeight="1">
      <c r="B16" s="37"/>
      <c r="D16" s="31" t="s">
        <v>25</v>
      </c>
      <c r="I16" s="122" t="s">
        <v>26</v>
      </c>
      <c r="J16" s="19" t="s">
        <v>3</v>
      </c>
      <c r="L16" s="37"/>
    </row>
    <row r="17" s="1" customFormat="1" ht="18" customHeight="1">
      <c r="B17" s="37"/>
      <c r="E17" s="19" t="s">
        <v>27</v>
      </c>
      <c r="I17" s="122" t="s">
        <v>28</v>
      </c>
      <c r="J17" s="19" t="s">
        <v>3</v>
      </c>
      <c r="L17" s="37"/>
    </row>
    <row r="18" s="1" customFormat="1" ht="6.96" customHeight="1">
      <c r="B18" s="37"/>
      <c r="I18" s="121"/>
      <c r="L18" s="37"/>
    </row>
    <row r="19" s="1" customFormat="1" ht="12" customHeight="1">
      <c r="B19" s="37"/>
      <c r="D19" s="31" t="s">
        <v>29</v>
      </c>
      <c r="I19" s="122" t="s">
        <v>26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19"/>
      <c r="G20" s="19"/>
      <c r="H20" s="19"/>
      <c r="I20" s="122" t="s">
        <v>28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1"/>
      <c r="L21" s="37"/>
    </row>
    <row r="22" s="1" customFormat="1" ht="12" customHeight="1">
      <c r="B22" s="37"/>
      <c r="D22" s="31" t="s">
        <v>31</v>
      </c>
      <c r="I22" s="122" t="s">
        <v>26</v>
      </c>
      <c r="J22" s="19" t="s">
        <v>3</v>
      </c>
      <c r="L22" s="37"/>
    </row>
    <row r="23" s="1" customFormat="1" ht="18" customHeight="1">
      <c r="B23" s="37"/>
      <c r="E23" s="19" t="s">
        <v>32</v>
      </c>
      <c r="I23" s="122" t="s">
        <v>28</v>
      </c>
      <c r="J23" s="19" t="s">
        <v>3</v>
      </c>
      <c r="L23" s="37"/>
    </row>
    <row r="24" s="1" customFormat="1" ht="6.96" customHeight="1">
      <c r="B24" s="37"/>
      <c r="I24" s="121"/>
      <c r="L24" s="37"/>
    </row>
    <row r="25" s="1" customFormat="1" ht="12" customHeight="1">
      <c r="B25" s="37"/>
      <c r="D25" s="31" t="s">
        <v>34</v>
      </c>
      <c r="I25" s="122" t="s">
        <v>26</v>
      </c>
      <c r="J25" s="19" t="s">
        <v>3</v>
      </c>
      <c r="L25" s="37"/>
    </row>
    <row r="26" s="1" customFormat="1" ht="18" customHeight="1">
      <c r="B26" s="37"/>
      <c r="E26" s="19" t="s">
        <v>35</v>
      </c>
      <c r="I26" s="122" t="s">
        <v>28</v>
      </c>
      <c r="J26" s="19" t="s">
        <v>3</v>
      </c>
      <c r="L26" s="37"/>
    </row>
    <row r="27" s="1" customFormat="1" ht="6.96" customHeight="1">
      <c r="B27" s="37"/>
      <c r="I27" s="121"/>
      <c r="L27" s="37"/>
    </row>
    <row r="28" s="1" customFormat="1" ht="12" customHeight="1">
      <c r="B28" s="37"/>
      <c r="D28" s="31" t="s">
        <v>36</v>
      </c>
      <c r="I28" s="121"/>
      <c r="L28" s="37"/>
    </row>
    <row r="29" s="7" customFormat="1" ht="16.5" customHeight="1">
      <c r="B29" s="123"/>
      <c r="E29" s="35" t="s">
        <v>3</v>
      </c>
      <c r="F29" s="35"/>
      <c r="G29" s="35"/>
      <c r="H29" s="35"/>
      <c r="I29" s="124"/>
      <c r="L29" s="123"/>
    </row>
    <row r="30" s="1" customFormat="1" ht="6.96" customHeight="1">
      <c r="B30" s="37"/>
      <c r="I30" s="121"/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25.44" customHeight="1">
      <c r="B32" s="37"/>
      <c r="D32" s="126" t="s">
        <v>38</v>
      </c>
      <c r="I32" s="121"/>
      <c r="J32" s="83">
        <f>ROUND(J91, 2)</f>
        <v>0</v>
      </c>
      <c r="L32" s="37"/>
    </row>
    <row r="33" s="1" customFormat="1" ht="6.96" customHeight="1">
      <c r="B33" s="37"/>
      <c r="D33" s="63"/>
      <c r="E33" s="63"/>
      <c r="F33" s="63"/>
      <c r="G33" s="63"/>
      <c r="H33" s="63"/>
      <c r="I33" s="125"/>
      <c r="J33" s="63"/>
      <c r="K33" s="63"/>
      <c r="L33" s="37"/>
    </row>
    <row r="34" s="1" customFormat="1" ht="14.4" customHeight="1">
      <c r="B34" s="37"/>
      <c r="F34" s="41" t="s">
        <v>40</v>
      </c>
      <c r="I34" s="127" t="s">
        <v>39</v>
      </c>
      <c r="J34" s="41" t="s">
        <v>41</v>
      </c>
      <c r="L34" s="37"/>
    </row>
    <row r="35" s="1" customFormat="1" ht="14.4" customHeight="1">
      <c r="B35" s="37"/>
      <c r="D35" s="31" t="s">
        <v>42</v>
      </c>
      <c r="E35" s="31" t="s">
        <v>43</v>
      </c>
      <c r="F35" s="128">
        <f>ROUND((SUM(BE91:BE104)),  2)</f>
        <v>0</v>
      </c>
      <c r="I35" s="129">
        <v>0.20999999999999999</v>
      </c>
      <c r="J35" s="128">
        <f>ROUND(((SUM(BE91:BE104))*I35),  2)</f>
        <v>0</v>
      </c>
      <c r="L35" s="37"/>
    </row>
    <row r="36" s="1" customFormat="1" ht="14.4" customHeight="1">
      <c r="B36" s="37"/>
      <c r="E36" s="31" t="s">
        <v>44</v>
      </c>
      <c r="F36" s="128">
        <f>ROUND((SUM(BF91:BF104)),  2)</f>
        <v>0</v>
      </c>
      <c r="I36" s="129">
        <v>0.14999999999999999</v>
      </c>
      <c r="J36" s="128">
        <f>ROUND(((SUM(BF91:BF104))*I36),  2)</f>
        <v>0</v>
      </c>
      <c r="L36" s="37"/>
    </row>
    <row r="37" hidden="1" s="1" customFormat="1" ht="14.4" customHeight="1">
      <c r="B37" s="37"/>
      <c r="E37" s="31" t="s">
        <v>45</v>
      </c>
      <c r="F37" s="128">
        <f>ROUND((SUM(BG91:BG104)),  2)</f>
        <v>0</v>
      </c>
      <c r="I37" s="129">
        <v>0.20999999999999999</v>
      </c>
      <c r="J37" s="128">
        <f>0</f>
        <v>0</v>
      </c>
      <c r="L37" s="37"/>
    </row>
    <row r="38" hidden="1" s="1" customFormat="1" ht="14.4" customHeight="1">
      <c r="B38" s="37"/>
      <c r="E38" s="31" t="s">
        <v>46</v>
      </c>
      <c r="F38" s="128">
        <f>ROUND((SUM(BH91:BH104)),  2)</f>
        <v>0</v>
      </c>
      <c r="I38" s="129">
        <v>0.14999999999999999</v>
      </c>
      <c r="J38" s="128">
        <f>0</f>
        <v>0</v>
      </c>
      <c r="L38" s="37"/>
    </row>
    <row r="39" hidden="1" s="1" customFormat="1" ht="14.4" customHeight="1">
      <c r="B39" s="37"/>
      <c r="E39" s="31" t="s">
        <v>47</v>
      </c>
      <c r="F39" s="128">
        <f>ROUND((SUM(BI91:BI104)),  2)</f>
        <v>0</v>
      </c>
      <c r="I39" s="129">
        <v>0</v>
      </c>
      <c r="J39" s="128">
        <f>0</f>
        <v>0</v>
      </c>
      <c r="L39" s="37"/>
    </row>
    <row r="40" s="1" customFormat="1" ht="6.96" customHeight="1">
      <c r="B40" s="37"/>
      <c r="I40" s="121"/>
      <c r="L40" s="37"/>
    </row>
    <row r="41" s="1" customFormat="1" ht="25.44" customHeight="1">
      <c r="B41" s="37"/>
      <c r="C41" s="130"/>
      <c r="D41" s="131" t="s">
        <v>48</v>
      </c>
      <c r="E41" s="71"/>
      <c r="F41" s="7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37"/>
    </row>
    <row r="42" s="1" customFormat="1" ht="14.4" customHeight="1">
      <c r="B42" s="52"/>
      <c r="C42" s="53"/>
      <c r="D42" s="53"/>
      <c r="E42" s="53"/>
      <c r="F42" s="53"/>
      <c r="G42" s="53"/>
      <c r="H42" s="53"/>
      <c r="I42" s="137"/>
      <c r="J42" s="53"/>
      <c r="K42" s="53"/>
      <c r="L42" s="37"/>
    </row>
    <row r="46" s="1" customFormat="1" ht="6.96" customHeight="1">
      <c r="B46" s="54"/>
      <c r="C46" s="55"/>
      <c r="D46" s="55"/>
      <c r="E46" s="55"/>
      <c r="F46" s="55"/>
      <c r="G46" s="55"/>
      <c r="H46" s="55"/>
      <c r="I46" s="138"/>
      <c r="J46" s="55"/>
      <c r="K46" s="55"/>
      <c r="L46" s="37"/>
    </row>
    <row r="47" s="1" customFormat="1" ht="24.96" customHeight="1">
      <c r="B47" s="37"/>
      <c r="C47" s="23" t="s">
        <v>170</v>
      </c>
      <c r="I47" s="121"/>
      <c r="L47" s="37"/>
    </row>
    <row r="48" s="1" customFormat="1" ht="6.96" customHeight="1">
      <c r="B48" s="37"/>
      <c r="I48" s="121"/>
      <c r="L48" s="37"/>
    </row>
    <row r="49" s="1" customFormat="1" ht="12" customHeight="1">
      <c r="B49" s="37"/>
      <c r="C49" s="31" t="s">
        <v>17</v>
      </c>
      <c r="I49" s="121"/>
      <c r="L49" s="37"/>
    </row>
    <row r="50" s="1" customFormat="1" ht="16.5" customHeight="1">
      <c r="B50" s="37"/>
      <c r="E50" s="120" t="str">
        <f>E7</f>
        <v>Semčice, dostavba kanalizace a intenzifikace ČOV - Část A) Dostavba kanalizace - UZNATELNÉ NÁKLADY</v>
      </c>
      <c r="F50" s="31"/>
      <c r="G50" s="31"/>
      <c r="H50" s="31"/>
      <c r="I50" s="121"/>
      <c r="L50" s="37"/>
    </row>
    <row r="51" ht="12" customHeight="1">
      <c r="B51" s="22"/>
      <c r="C51" s="31" t="s">
        <v>136</v>
      </c>
      <c r="L51" s="22"/>
    </row>
    <row r="52" s="1" customFormat="1" ht="16.5" customHeight="1">
      <c r="B52" s="37"/>
      <c r="E52" s="120" t="s">
        <v>879</v>
      </c>
      <c r="F52" s="1"/>
      <c r="G52" s="1"/>
      <c r="H52" s="1"/>
      <c r="I52" s="121"/>
      <c r="L52" s="37"/>
    </row>
    <row r="53" s="1" customFormat="1" ht="12" customHeight="1">
      <c r="B53" s="37"/>
      <c r="C53" s="31" t="s">
        <v>880</v>
      </c>
      <c r="I53" s="121"/>
      <c r="L53" s="37"/>
    </row>
    <row r="54" s="1" customFormat="1" ht="16.5" customHeight="1">
      <c r="B54" s="37"/>
      <c r="E54" s="58" t="str">
        <f>E11</f>
        <v>03 - PS 03.1 - Strojně technologická část</v>
      </c>
      <c r="F54" s="1"/>
      <c r="G54" s="1"/>
      <c r="H54" s="1"/>
      <c r="I54" s="121"/>
      <c r="L54" s="37"/>
    </row>
    <row r="55" s="1" customFormat="1" ht="6.96" customHeight="1">
      <c r="B55" s="37"/>
      <c r="I55" s="121"/>
      <c r="L55" s="37"/>
    </row>
    <row r="56" s="1" customFormat="1" ht="12" customHeight="1">
      <c r="B56" s="37"/>
      <c r="C56" s="31" t="s">
        <v>21</v>
      </c>
      <c r="F56" s="19" t="str">
        <f>F14</f>
        <v>Semčice</v>
      </c>
      <c r="I56" s="122" t="s">
        <v>23</v>
      </c>
      <c r="J56" s="60" t="str">
        <f>IF(J14="","",J14)</f>
        <v>12. 2. 2019</v>
      </c>
      <c r="L56" s="37"/>
    </row>
    <row r="57" s="1" customFormat="1" ht="6.96" customHeight="1">
      <c r="B57" s="37"/>
      <c r="I57" s="121"/>
      <c r="L57" s="37"/>
    </row>
    <row r="58" s="1" customFormat="1" ht="24.9" customHeight="1">
      <c r="B58" s="37"/>
      <c r="C58" s="31" t="s">
        <v>25</v>
      </c>
      <c r="F58" s="19" t="str">
        <f>E17</f>
        <v>VaK Mladá Boleslav, a.s.</v>
      </c>
      <c r="I58" s="122" t="s">
        <v>31</v>
      </c>
      <c r="J58" s="35" t="str">
        <f>E23</f>
        <v>Vodohospodářské inženýrské služby, a.s.</v>
      </c>
      <c r="L58" s="37"/>
    </row>
    <row r="59" s="1" customFormat="1" ht="13.65" customHeight="1">
      <c r="B59" s="37"/>
      <c r="C59" s="31" t="s">
        <v>29</v>
      </c>
      <c r="F59" s="19" t="str">
        <f>IF(E20="","",E20)</f>
        <v>Vyplň údaj</v>
      </c>
      <c r="I59" s="122" t="s">
        <v>34</v>
      </c>
      <c r="J59" s="35" t="str">
        <f>E26</f>
        <v>Ing.Eva Mrvová</v>
      </c>
      <c r="L59" s="37"/>
    </row>
    <row r="60" s="1" customFormat="1" ht="10.32" customHeight="1">
      <c r="B60" s="37"/>
      <c r="I60" s="121"/>
      <c r="L60" s="37"/>
    </row>
    <row r="61" s="1" customFormat="1" ht="29.28" customHeight="1">
      <c r="B61" s="37"/>
      <c r="C61" s="139" t="s">
        <v>171</v>
      </c>
      <c r="D61" s="130"/>
      <c r="E61" s="130"/>
      <c r="F61" s="130"/>
      <c r="G61" s="130"/>
      <c r="H61" s="130"/>
      <c r="I61" s="140"/>
      <c r="J61" s="141" t="s">
        <v>172</v>
      </c>
      <c r="K61" s="130"/>
      <c r="L61" s="37"/>
    </row>
    <row r="62" s="1" customFormat="1" ht="10.32" customHeight="1">
      <c r="B62" s="37"/>
      <c r="I62" s="121"/>
      <c r="L62" s="37"/>
    </row>
    <row r="63" s="1" customFormat="1" ht="22.8" customHeight="1">
      <c r="B63" s="37"/>
      <c r="C63" s="142" t="s">
        <v>70</v>
      </c>
      <c r="I63" s="121"/>
      <c r="J63" s="83">
        <f>J91</f>
        <v>0</v>
      </c>
      <c r="L63" s="37"/>
      <c r="AU63" s="19" t="s">
        <v>173</v>
      </c>
    </row>
    <row r="64" s="8" customFormat="1" ht="24.96" customHeight="1">
      <c r="B64" s="143"/>
      <c r="D64" s="144" t="s">
        <v>174</v>
      </c>
      <c r="E64" s="145"/>
      <c r="F64" s="145"/>
      <c r="G64" s="145"/>
      <c r="H64" s="145"/>
      <c r="I64" s="146"/>
      <c r="J64" s="147">
        <f>J92</f>
        <v>0</v>
      </c>
      <c r="L64" s="143"/>
    </row>
    <row r="65" s="9" customFormat="1" ht="19.92" customHeight="1">
      <c r="B65" s="148"/>
      <c r="D65" s="149" t="s">
        <v>176</v>
      </c>
      <c r="E65" s="150"/>
      <c r="F65" s="150"/>
      <c r="G65" s="150"/>
      <c r="H65" s="150"/>
      <c r="I65" s="151"/>
      <c r="J65" s="152">
        <f>J93</f>
        <v>0</v>
      </c>
      <c r="L65" s="148"/>
    </row>
    <row r="66" s="8" customFormat="1" ht="24.96" customHeight="1">
      <c r="B66" s="143"/>
      <c r="D66" s="144" t="s">
        <v>884</v>
      </c>
      <c r="E66" s="145"/>
      <c r="F66" s="145"/>
      <c r="G66" s="145"/>
      <c r="H66" s="145"/>
      <c r="I66" s="146"/>
      <c r="J66" s="147">
        <f>J97</f>
        <v>0</v>
      </c>
      <c r="L66" s="143"/>
    </row>
    <row r="67" s="9" customFormat="1" ht="19.92" customHeight="1">
      <c r="B67" s="148"/>
      <c r="D67" s="149" t="s">
        <v>1332</v>
      </c>
      <c r="E67" s="150"/>
      <c r="F67" s="150"/>
      <c r="G67" s="150"/>
      <c r="H67" s="150"/>
      <c r="I67" s="151"/>
      <c r="J67" s="152">
        <f>J98</f>
        <v>0</v>
      </c>
      <c r="L67" s="148"/>
    </row>
    <row r="68" s="8" customFormat="1" ht="24.96" customHeight="1">
      <c r="B68" s="143"/>
      <c r="D68" s="144" t="s">
        <v>183</v>
      </c>
      <c r="E68" s="145"/>
      <c r="F68" s="145"/>
      <c r="G68" s="145"/>
      <c r="H68" s="145"/>
      <c r="I68" s="146"/>
      <c r="J68" s="147">
        <f>J101</f>
        <v>0</v>
      </c>
      <c r="L68" s="143"/>
    </row>
    <row r="69" s="9" customFormat="1" ht="19.92" customHeight="1">
      <c r="B69" s="148"/>
      <c r="D69" s="149" t="s">
        <v>1333</v>
      </c>
      <c r="E69" s="150"/>
      <c r="F69" s="150"/>
      <c r="G69" s="150"/>
      <c r="H69" s="150"/>
      <c r="I69" s="151"/>
      <c r="J69" s="152">
        <f>J102</f>
        <v>0</v>
      </c>
      <c r="L69" s="148"/>
    </row>
    <row r="70" s="1" customFormat="1" ht="21.84" customHeight="1">
      <c r="B70" s="37"/>
      <c r="I70" s="121"/>
      <c r="L70" s="37"/>
    </row>
    <row r="71" s="1" customFormat="1" ht="6.96" customHeight="1">
      <c r="B71" s="52"/>
      <c r="C71" s="53"/>
      <c r="D71" s="53"/>
      <c r="E71" s="53"/>
      <c r="F71" s="53"/>
      <c r="G71" s="53"/>
      <c r="H71" s="53"/>
      <c r="I71" s="137"/>
      <c r="J71" s="53"/>
      <c r="K71" s="53"/>
      <c r="L71" s="37"/>
    </row>
    <row r="75" s="1" customFormat="1" ht="6.96" customHeight="1">
      <c r="B75" s="54"/>
      <c r="C75" s="55"/>
      <c r="D75" s="55"/>
      <c r="E75" s="55"/>
      <c r="F75" s="55"/>
      <c r="G75" s="55"/>
      <c r="H75" s="55"/>
      <c r="I75" s="138"/>
      <c r="J75" s="55"/>
      <c r="K75" s="55"/>
      <c r="L75" s="37"/>
    </row>
    <row r="76" s="1" customFormat="1" ht="24.96" customHeight="1">
      <c r="B76" s="37"/>
      <c r="C76" s="23" t="s">
        <v>185</v>
      </c>
      <c r="I76" s="121"/>
      <c r="L76" s="37"/>
    </row>
    <row r="77" s="1" customFormat="1" ht="6.96" customHeight="1">
      <c r="B77" s="37"/>
      <c r="I77" s="121"/>
      <c r="L77" s="37"/>
    </row>
    <row r="78" s="1" customFormat="1" ht="12" customHeight="1">
      <c r="B78" s="37"/>
      <c r="C78" s="31" t="s">
        <v>17</v>
      </c>
      <c r="I78" s="121"/>
      <c r="L78" s="37"/>
    </row>
    <row r="79" s="1" customFormat="1" ht="16.5" customHeight="1">
      <c r="B79" s="37"/>
      <c r="E79" s="120" t="str">
        <f>E7</f>
        <v>Semčice, dostavba kanalizace a intenzifikace ČOV - Část A) Dostavba kanalizace - UZNATELNÉ NÁKLADY</v>
      </c>
      <c r="F79" s="31"/>
      <c r="G79" s="31"/>
      <c r="H79" s="31"/>
      <c r="I79" s="121"/>
      <c r="L79" s="37"/>
    </row>
    <row r="80" ht="12" customHeight="1">
      <c r="B80" s="22"/>
      <c r="C80" s="31" t="s">
        <v>136</v>
      </c>
      <c r="L80" s="22"/>
    </row>
    <row r="81" s="1" customFormat="1" ht="16.5" customHeight="1">
      <c r="B81" s="37"/>
      <c r="E81" s="120" t="s">
        <v>879</v>
      </c>
      <c r="F81" s="1"/>
      <c r="G81" s="1"/>
      <c r="H81" s="1"/>
      <c r="I81" s="121"/>
      <c r="L81" s="37"/>
    </row>
    <row r="82" s="1" customFormat="1" ht="12" customHeight="1">
      <c r="B82" s="37"/>
      <c r="C82" s="31" t="s">
        <v>880</v>
      </c>
      <c r="I82" s="121"/>
      <c r="L82" s="37"/>
    </row>
    <row r="83" s="1" customFormat="1" ht="16.5" customHeight="1">
      <c r="B83" s="37"/>
      <c r="E83" s="58" t="str">
        <f>E11</f>
        <v>03 - PS 03.1 - Strojně technologická část</v>
      </c>
      <c r="F83" s="1"/>
      <c r="G83" s="1"/>
      <c r="H83" s="1"/>
      <c r="I83" s="121"/>
      <c r="L83" s="37"/>
    </row>
    <row r="84" s="1" customFormat="1" ht="6.96" customHeight="1">
      <c r="B84" s="37"/>
      <c r="I84" s="121"/>
      <c r="L84" s="37"/>
    </row>
    <row r="85" s="1" customFormat="1" ht="12" customHeight="1">
      <c r="B85" s="37"/>
      <c r="C85" s="31" t="s">
        <v>21</v>
      </c>
      <c r="F85" s="19" t="str">
        <f>F14</f>
        <v>Semčice</v>
      </c>
      <c r="I85" s="122" t="s">
        <v>23</v>
      </c>
      <c r="J85" s="60" t="str">
        <f>IF(J14="","",J14)</f>
        <v>12. 2. 2019</v>
      </c>
      <c r="L85" s="37"/>
    </row>
    <row r="86" s="1" customFormat="1" ht="6.96" customHeight="1">
      <c r="B86" s="37"/>
      <c r="I86" s="121"/>
      <c r="L86" s="37"/>
    </row>
    <row r="87" s="1" customFormat="1" ht="24.9" customHeight="1">
      <c r="B87" s="37"/>
      <c r="C87" s="31" t="s">
        <v>25</v>
      </c>
      <c r="F87" s="19" t="str">
        <f>E17</f>
        <v>VaK Mladá Boleslav, a.s.</v>
      </c>
      <c r="I87" s="122" t="s">
        <v>31</v>
      </c>
      <c r="J87" s="35" t="str">
        <f>E23</f>
        <v>Vodohospodářské inženýrské služby, a.s.</v>
      </c>
      <c r="L87" s="37"/>
    </row>
    <row r="88" s="1" customFormat="1" ht="13.65" customHeight="1">
      <c r="B88" s="37"/>
      <c r="C88" s="31" t="s">
        <v>29</v>
      </c>
      <c r="F88" s="19" t="str">
        <f>IF(E20="","",E20)</f>
        <v>Vyplň údaj</v>
      </c>
      <c r="I88" s="122" t="s">
        <v>34</v>
      </c>
      <c r="J88" s="35" t="str">
        <f>E26</f>
        <v>Ing.Eva Mrvová</v>
      </c>
      <c r="L88" s="37"/>
    </row>
    <row r="89" s="1" customFormat="1" ht="10.32" customHeight="1">
      <c r="B89" s="37"/>
      <c r="I89" s="121"/>
      <c r="L89" s="37"/>
    </row>
    <row r="90" s="10" customFormat="1" ht="29.28" customHeight="1">
      <c r="B90" s="153"/>
      <c r="C90" s="154" t="s">
        <v>186</v>
      </c>
      <c r="D90" s="155" t="s">
        <v>57</v>
      </c>
      <c r="E90" s="155" t="s">
        <v>53</v>
      </c>
      <c r="F90" s="155" t="s">
        <v>54</v>
      </c>
      <c r="G90" s="155" t="s">
        <v>187</v>
      </c>
      <c r="H90" s="155" t="s">
        <v>188</v>
      </c>
      <c r="I90" s="156" t="s">
        <v>189</v>
      </c>
      <c r="J90" s="157" t="s">
        <v>172</v>
      </c>
      <c r="K90" s="158" t="s">
        <v>190</v>
      </c>
      <c r="L90" s="153"/>
      <c r="M90" s="75" t="s">
        <v>3</v>
      </c>
      <c r="N90" s="76" t="s">
        <v>42</v>
      </c>
      <c r="O90" s="76" t="s">
        <v>191</v>
      </c>
      <c r="P90" s="76" t="s">
        <v>192</v>
      </c>
      <c r="Q90" s="76" t="s">
        <v>193</v>
      </c>
      <c r="R90" s="76" t="s">
        <v>194</v>
      </c>
      <c r="S90" s="76" t="s">
        <v>195</v>
      </c>
      <c r="T90" s="77" t="s">
        <v>196</v>
      </c>
    </row>
    <row r="91" s="1" customFormat="1" ht="22.8" customHeight="1">
      <c r="B91" s="37"/>
      <c r="C91" s="80" t="s">
        <v>197</v>
      </c>
      <c r="I91" s="121"/>
      <c r="J91" s="159">
        <f>BK91</f>
        <v>0</v>
      </c>
      <c r="L91" s="37"/>
      <c r="M91" s="78"/>
      <c r="N91" s="63"/>
      <c r="O91" s="63"/>
      <c r="P91" s="160">
        <f>P92+P97+P101</f>
        <v>0</v>
      </c>
      <c r="Q91" s="63"/>
      <c r="R91" s="160">
        <f>R92+R97+R101</f>
        <v>1.72858</v>
      </c>
      <c r="S91" s="63"/>
      <c r="T91" s="161">
        <f>T92+T97+T101</f>
        <v>0</v>
      </c>
      <c r="AT91" s="19" t="s">
        <v>71</v>
      </c>
      <c r="AU91" s="19" t="s">
        <v>173</v>
      </c>
      <c r="BK91" s="162">
        <f>BK92+BK97+BK101</f>
        <v>0</v>
      </c>
    </row>
    <row r="92" s="11" customFormat="1" ht="25.92" customHeight="1">
      <c r="B92" s="163"/>
      <c r="D92" s="164" t="s">
        <v>71</v>
      </c>
      <c r="E92" s="165" t="s">
        <v>198</v>
      </c>
      <c r="F92" s="165" t="s">
        <v>199</v>
      </c>
      <c r="I92" s="166"/>
      <c r="J92" s="167">
        <f>BK92</f>
        <v>0</v>
      </c>
      <c r="L92" s="163"/>
      <c r="M92" s="168"/>
      <c r="N92" s="169"/>
      <c r="O92" s="169"/>
      <c r="P92" s="170">
        <f>P93</f>
        <v>0</v>
      </c>
      <c r="Q92" s="169"/>
      <c r="R92" s="170">
        <f>R93</f>
        <v>1.2</v>
      </c>
      <c r="S92" s="169"/>
      <c r="T92" s="171">
        <f>T93</f>
        <v>0</v>
      </c>
      <c r="AR92" s="164" t="s">
        <v>80</v>
      </c>
      <c r="AT92" s="172" t="s">
        <v>71</v>
      </c>
      <c r="AU92" s="172" t="s">
        <v>72</v>
      </c>
      <c r="AY92" s="164" t="s">
        <v>200</v>
      </c>
      <c r="BK92" s="173">
        <f>BK93</f>
        <v>0</v>
      </c>
    </row>
    <row r="93" s="11" customFormat="1" ht="22.8" customHeight="1">
      <c r="B93" s="163"/>
      <c r="D93" s="164" t="s">
        <v>71</v>
      </c>
      <c r="E93" s="174" t="s">
        <v>216</v>
      </c>
      <c r="F93" s="174" t="s">
        <v>436</v>
      </c>
      <c r="I93" s="166"/>
      <c r="J93" s="175">
        <f>BK93</f>
        <v>0</v>
      </c>
      <c r="L93" s="163"/>
      <c r="M93" s="168"/>
      <c r="N93" s="169"/>
      <c r="O93" s="169"/>
      <c r="P93" s="170">
        <f>SUM(P94:P96)</f>
        <v>0</v>
      </c>
      <c r="Q93" s="169"/>
      <c r="R93" s="170">
        <f>SUM(R94:R96)</f>
        <v>1.2</v>
      </c>
      <c r="S93" s="169"/>
      <c r="T93" s="171">
        <f>SUM(T94:T96)</f>
        <v>0</v>
      </c>
      <c r="AR93" s="164" t="s">
        <v>80</v>
      </c>
      <c r="AT93" s="172" t="s">
        <v>71</v>
      </c>
      <c r="AU93" s="172" t="s">
        <v>80</v>
      </c>
      <c r="AY93" s="164" t="s">
        <v>200</v>
      </c>
      <c r="BK93" s="173">
        <f>SUM(BK94:BK96)</f>
        <v>0</v>
      </c>
    </row>
    <row r="94" s="1" customFormat="1" ht="16.5" customHeight="1">
      <c r="B94" s="176"/>
      <c r="C94" s="177" t="s">
        <v>80</v>
      </c>
      <c r="D94" s="177" t="s">
        <v>202</v>
      </c>
      <c r="E94" s="178" t="s">
        <v>1334</v>
      </c>
      <c r="F94" s="179" t="s">
        <v>1335</v>
      </c>
      <c r="G94" s="180" t="s">
        <v>127</v>
      </c>
      <c r="H94" s="181">
        <v>1</v>
      </c>
      <c r="I94" s="182"/>
      <c r="J94" s="183">
        <f>ROUND(I94*H94,2)</f>
        <v>0</v>
      </c>
      <c r="K94" s="179" t="s">
        <v>3</v>
      </c>
      <c r="L94" s="37"/>
      <c r="M94" s="184" t="s">
        <v>3</v>
      </c>
      <c r="N94" s="185" t="s">
        <v>43</v>
      </c>
      <c r="O94" s="67"/>
      <c r="P94" s="186">
        <f>O94*H94</f>
        <v>0</v>
      </c>
      <c r="Q94" s="186">
        <v>1.2</v>
      </c>
      <c r="R94" s="186">
        <f>Q94*H94</f>
        <v>1.2</v>
      </c>
      <c r="S94" s="186">
        <v>0</v>
      </c>
      <c r="T94" s="187">
        <f>S94*H94</f>
        <v>0</v>
      </c>
      <c r="AR94" s="19" t="s">
        <v>206</v>
      </c>
      <c r="AT94" s="19" t="s">
        <v>202</v>
      </c>
      <c r="AU94" s="19" t="s">
        <v>82</v>
      </c>
      <c r="AY94" s="19" t="s">
        <v>200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80</v>
      </c>
      <c r="BK94" s="188">
        <f>ROUND(I94*H94,2)</f>
        <v>0</v>
      </c>
      <c r="BL94" s="19" t="s">
        <v>206</v>
      </c>
      <c r="BM94" s="19" t="s">
        <v>1336</v>
      </c>
    </row>
    <row r="95" s="1" customFormat="1">
      <c r="B95" s="37"/>
      <c r="D95" s="190" t="s">
        <v>542</v>
      </c>
      <c r="F95" s="223" t="s">
        <v>1337</v>
      </c>
      <c r="I95" s="121"/>
      <c r="L95" s="37"/>
      <c r="M95" s="224"/>
      <c r="N95" s="67"/>
      <c r="O95" s="67"/>
      <c r="P95" s="67"/>
      <c r="Q95" s="67"/>
      <c r="R95" s="67"/>
      <c r="S95" s="67"/>
      <c r="T95" s="68"/>
      <c r="AT95" s="19" t="s">
        <v>542</v>
      </c>
      <c r="AU95" s="19" t="s">
        <v>82</v>
      </c>
    </row>
    <row r="96" s="12" customFormat="1">
      <c r="B96" s="189"/>
      <c r="D96" s="190" t="s">
        <v>208</v>
      </c>
      <c r="E96" s="191" t="s">
        <v>3</v>
      </c>
      <c r="F96" s="192" t="s">
        <v>1338</v>
      </c>
      <c r="H96" s="193">
        <v>1</v>
      </c>
      <c r="I96" s="194"/>
      <c r="L96" s="189"/>
      <c r="M96" s="195"/>
      <c r="N96" s="196"/>
      <c r="O96" s="196"/>
      <c r="P96" s="196"/>
      <c r="Q96" s="196"/>
      <c r="R96" s="196"/>
      <c r="S96" s="196"/>
      <c r="T96" s="197"/>
      <c r="AT96" s="191" t="s">
        <v>208</v>
      </c>
      <c r="AU96" s="191" t="s">
        <v>82</v>
      </c>
      <c r="AV96" s="12" t="s">
        <v>82</v>
      </c>
      <c r="AW96" s="12" t="s">
        <v>33</v>
      </c>
      <c r="AX96" s="12" t="s">
        <v>80</v>
      </c>
      <c r="AY96" s="191" t="s">
        <v>200</v>
      </c>
    </row>
    <row r="97" s="11" customFormat="1" ht="25.92" customHeight="1">
      <c r="B97" s="163"/>
      <c r="D97" s="164" t="s">
        <v>71</v>
      </c>
      <c r="E97" s="165" t="s">
        <v>1085</v>
      </c>
      <c r="F97" s="165" t="s">
        <v>1086</v>
      </c>
      <c r="I97" s="166"/>
      <c r="J97" s="167">
        <f>BK97</f>
        <v>0</v>
      </c>
      <c r="L97" s="163"/>
      <c r="M97" s="168"/>
      <c r="N97" s="169"/>
      <c r="O97" s="169"/>
      <c r="P97" s="170">
        <f>P98</f>
        <v>0</v>
      </c>
      <c r="Q97" s="169"/>
      <c r="R97" s="170">
        <f>R98</f>
        <v>0.027650000000000001</v>
      </c>
      <c r="S97" s="169"/>
      <c r="T97" s="171">
        <f>T98</f>
        <v>0</v>
      </c>
      <c r="AR97" s="164" t="s">
        <v>82</v>
      </c>
      <c r="AT97" s="172" t="s">
        <v>71</v>
      </c>
      <c r="AU97" s="172" t="s">
        <v>72</v>
      </c>
      <c r="AY97" s="164" t="s">
        <v>200</v>
      </c>
      <c r="BK97" s="173">
        <f>BK98</f>
        <v>0</v>
      </c>
    </row>
    <row r="98" s="11" customFormat="1" ht="22.8" customHeight="1">
      <c r="B98" s="163"/>
      <c r="D98" s="164" t="s">
        <v>71</v>
      </c>
      <c r="E98" s="174" t="s">
        <v>1339</v>
      </c>
      <c r="F98" s="174" t="s">
        <v>1340</v>
      </c>
      <c r="I98" s="166"/>
      <c r="J98" s="175">
        <f>BK98</f>
        <v>0</v>
      </c>
      <c r="L98" s="163"/>
      <c r="M98" s="168"/>
      <c r="N98" s="169"/>
      <c r="O98" s="169"/>
      <c r="P98" s="170">
        <f>SUM(P99:P100)</f>
        <v>0</v>
      </c>
      <c r="Q98" s="169"/>
      <c r="R98" s="170">
        <f>SUM(R99:R100)</f>
        <v>0.027650000000000001</v>
      </c>
      <c r="S98" s="169"/>
      <c r="T98" s="171">
        <f>SUM(T99:T100)</f>
        <v>0</v>
      </c>
      <c r="AR98" s="164" t="s">
        <v>82</v>
      </c>
      <c r="AT98" s="172" t="s">
        <v>71</v>
      </c>
      <c r="AU98" s="172" t="s">
        <v>80</v>
      </c>
      <c r="AY98" s="164" t="s">
        <v>200</v>
      </c>
      <c r="BK98" s="173">
        <f>SUM(BK99:BK100)</f>
        <v>0</v>
      </c>
    </row>
    <row r="99" s="1" customFormat="1" ht="16.5" customHeight="1">
      <c r="B99" s="176"/>
      <c r="C99" s="177" t="s">
        <v>82</v>
      </c>
      <c r="D99" s="177" t="s">
        <v>202</v>
      </c>
      <c r="E99" s="178" t="s">
        <v>1341</v>
      </c>
      <c r="F99" s="179" t="s">
        <v>1342</v>
      </c>
      <c r="G99" s="180" t="s">
        <v>1343</v>
      </c>
      <c r="H99" s="181">
        <v>1</v>
      </c>
      <c r="I99" s="182"/>
      <c r="J99" s="183">
        <f>ROUND(I99*H99,2)</f>
        <v>0</v>
      </c>
      <c r="K99" s="179" t="s">
        <v>3</v>
      </c>
      <c r="L99" s="37"/>
      <c r="M99" s="184" t="s">
        <v>3</v>
      </c>
      <c r="N99" s="185" t="s">
        <v>43</v>
      </c>
      <c r="O99" s="67"/>
      <c r="P99" s="186">
        <f>O99*H99</f>
        <v>0</v>
      </c>
      <c r="Q99" s="186">
        <v>0.027650000000000001</v>
      </c>
      <c r="R99" s="186">
        <f>Q99*H99</f>
        <v>0.027650000000000001</v>
      </c>
      <c r="S99" s="186">
        <v>0</v>
      </c>
      <c r="T99" s="187">
        <f>S99*H99</f>
        <v>0</v>
      </c>
      <c r="AR99" s="19" t="s">
        <v>80</v>
      </c>
      <c r="AT99" s="19" t="s">
        <v>202</v>
      </c>
      <c r="AU99" s="19" t="s">
        <v>82</v>
      </c>
      <c r="AY99" s="19" t="s">
        <v>200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80</v>
      </c>
      <c r="BK99" s="188">
        <f>ROUND(I99*H99,2)</f>
        <v>0</v>
      </c>
      <c r="BL99" s="19" t="s">
        <v>80</v>
      </c>
      <c r="BM99" s="19" t="s">
        <v>1344</v>
      </c>
    </row>
    <row r="100" s="1" customFormat="1">
      <c r="B100" s="37"/>
      <c r="D100" s="190" t="s">
        <v>542</v>
      </c>
      <c r="F100" s="223" t="s">
        <v>1345</v>
      </c>
      <c r="I100" s="121"/>
      <c r="L100" s="37"/>
      <c r="M100" s="224"/>
      <c r="N100" s="67"/>
      <c r="O100" s="67"/>
      <c r="P100" s="67"/>
      <c r="Q100" s="67"/>
      <c r="R100" s="67"/>
      <c r="S100" s="67"/>
      <c r="T100" s="68"/>
      <c r="AT100" s="19" t="s">
        <v>542</v>
      </c>
      <c r="AU100" s="19" t="s">
        <v>82</v>
      </c>
    </row>
    <row r="101" s="11" customFormat="1" ht="25.92" customHeight="1">
      <c r="B101" s="163"/>
      <c r="D101" s="164" t="s">
        <v>71</v>
      </c>
      <c r="E101" s="165" t="s">
        <v>407</v>
      </c>
      <c r="F101" s="165" t="s">
        <v>855</v>
      </c>
      <c r="I101" s="166"/>
      <c r="J101" s="167">
        <f>BK101</f>
        <v>0</v>
      </c>
      <c r="L101" s="163"/>
      <c r="M101" s="168"/>
      <c r="N101" s="169"/>
      <c r="O101" s="169"/>
      <c r="P101" s="170">
        <f>P102</f>
        <v>0</v>
      </c>
      <c r="Q101" s="169"/>
      <c r="R101" s="170">
        <f>R102</f>
        <v>0.50092999999999999</v>
      </c>
      <c r="S101" s="169"/>
      <c r="T101" s="171">
        <f>T102</f>
        <v>0</v>
      </c>
      <c r="AR101" s="164" t="s">
        <v>216</v>
      </c>
      <c r="AT101" s="172" t="s">
        <v>71</v>
      </c>
      <c r="AU101" s="172" t="s">
        <v>72</v>
      </c>
      <c r="AY101" s="164" t="s">
        <v>200</v>
      </c>
      <c r="BK101" s="173">
        <f>BK102</f>
        <v>0</v>
      </c>
    </row>
    <row r="102" s="11" customFormat="1" ht="22.8" customHeight="1">
      <c r="B102" s="163"/>
      <c r="D102" s="164" t="s">
        <v>71</v>
      </c>
      <c r="E102" s="174" t="s">
        <v>1346</v>
      </c>
      <c r="F102" s="174" t="s">
        <v>1347</v>
      </c>
      <c r="I102" s="166"/>
      <c r="J102" s="175">
        <f>BK102</f>
        <v>0</v>
      </c>
      <c r="L102" s="163"/>
      <c r="M102" s="168"/>
      <c r="N102" s="169"/>
      <c r="O102" s="169"/>
      <c r="P102" s="170">
        <f>SUM(P103:P104)</f>
        <v>0</v>
      </c>
      <c r="Q102" s="169"/>
      <c r="R102" s="170">
        <f>SUM(R103:R104)</f>
        <v>0.50092999999999999</v>
      </c>
      <c r="S102" s="169"/>
      <c r="T102" s="171">
        <f>SUM(T103:T104)</f>
        <v>0</v>
      </c>
      <c r="AR102" s="164" t="s">
        <v>216</v>
      </c>
      <c r="AT102" s="172" t="s">
        <v>71</v>
      </c>
      <c r="AU102" s="172" t="s">
        <v>80</v>
      </c>
      <c r="AY102" s="164" t="s">
        <v>200</v>
      </c>
      <c r="BK102" s="173">
        <f>SUM(BK103:BK104)</f>
        <v>0</v>
      </c>
    </row>
    <row r="103" s="1" customFormat="1" ht="16.5" customHeight="1">
      <c r="B103" s="176"/>
      <c r="C103" s="177" t="s">
        <v>216</v>
      </c>
      <c r="D103" s="177" t="s">
        <v>202</v>
      </c>
      <c r="E103" s="178" t="s">
        <v>1348</v>
      </c>
      <c r="F103" s="179" t="s">
        <v>1349</v>
      </c>
      <c r="G103" s="180" t="s">
        <v>127</v>
      </c>
      <c r="H103" s="181">
        <v>1</v>
      </c>
      <c r="I103" s="182"/>
      <c r="J103" s="183">
        <f>ROUND(I103*H103,2)</f>
        <v>0</v>
      </c>
      <c r="K103" s="179" t="s">
        <v>3</v>
      </c>
      <c r="L103" s="37"/>
      <c r="M103" s="184" t="s">
        <v>3</v>
      </c>
      <c r="N103" s="185" t="s">
        <v>43</v>
      </c>
      <c r="O103" s="67"/>
      <c r="P103" s="186">
        <f>O103*H103</f>
        <v>0</v>
      </c>
      <c r="Q103" s="186">
        <v>0.50092999999999999</v>
      </c>
      <c r="R103" s="186">
        <f>Q103*H103</f>
        <v>0.50092999999999999</v>
      </c>
      <c r="S103" s="186">
        <v>0</v>
      </c>
      <c r="T103" s="187">
        <f>S103*H103</f>
        <v>0</v>
      </c>
      <c r="AR103" s="19" t="s">
        <v>567</v>
      </c>
      <c r="AT103" s="19" t="s">
        <v>202</v>
      </c>
      <c r="AU103" s="19" t="s">
        <v>82</v>
      </c>
      <c r="AY103" s="19" t="s">
        <v>200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80</v>
      </c>
      <c r="BK103" s="188">
        <f>ROUND(I103*H103,2)</f>
        <v>0</v>
      </c>
      <c r="BL103" s="19" t="s">
        <v>567</v>
      </c>
      <c r="BM103" s="19" t="s">
        <v>1350</v>
      </c>
    </row>
    <row r="104" s="1" customFormat="1">
      <c r="B104" s="37"/>
      <c r="D104" s="190" t="s">
        <v>542</v>
      </c>
      <c r="F104" s="223" t="s">
        <v>1351</v>
      </c>
      <c r="I104" s="121"/>
      <c r="L104" s="37"/>
      <c r="M104" s="241"/>
      <c r="N104" s="235"/>
      <c r="O104" s="235"/>
      <c r="P104" s="235"/>
      <c r="Q104" s="235"/>
      <c r="R104" s="235"/>
      <c r="S104" s="235"/>
      <c r="T104" s="242"/>
      <c r="AT104" s="19" t="s">
        <v>542</v>
      </c>
      <c r="AU104" s="19" t="s">
        <v>82</v>
      </c>
    </row>
    <row r="105" s="1" customFormat="1" ht="6.96" customHeight="1">
      <c r="B105" s="52"/>
      <c r="C105" s="53"/>
      <c r="D105" s="53"/>
      <c r="E105" s="53"/>
      <c r="F105" s="53"/>
      <c r="G105" s="53"/>
      <c r="H105" s="53"/>
      <c r="I105" s="137"/>
      <c r="J105" s="53"/>
      <c r="K105" s="53"/>
      <c r="L105" s="37"/>
    </row>
  </sheetData>
  <autoFilter ref="C90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96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1" t="s">
        <v>17</v>
      </c>
      <c r="L6" s="22"/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</row>
    <row r="8" ht="12" customHeight="1">
      <c r="B8" s="22"/>
      <c r="D8" s="31" t="s">
        <v>136</v>
      </c>
      <c r="L8" s="22"/>
    </row>
    <row r="9" s="1" customFormat="1" ht="16.5" customHeight="1">
      <c r="B9" s="37"/>
      <c r="E9" s="120" t="s">
        <v>879</v>
      </c>
      <c r="F9" s="1"/>
      <c r="G9" s="1"/>
      <c r="H9" s="1"/>
      <c r="I9" s="121"/>
      <c r="L9" s="37"/>
    </row>
    <row r="10" s="1" customFormat="1" ht="12" customHeight="1">
      <c r="B10" s="37"/>
      <c r="D10" s="31" t="s">
        <v>880</v>
      </c>
      <c r="I10" s="121"/>
      <c r="L10" s="37"/>
    </row>
    <row r="11" s="1" customFormat="1" ht="36.96" customHeight="1">
      <c r="B11" s="37"/>
      <c r="E11" s="58" t="s">
        <v>1352</v>
      </c>
      <c r="F11" s="1"/>
      <c r="G11" s="1"/>
      <c r="H11" s="1"/>
      <c r="I11" s="121"/>
      <c r="L11" s="37"/>
    </row>
    <row r="12" s="1" customFormat="1">
      <c r="B12" s="37"/>
      <c r="I12" s="121"/>
      <c r="L12" s="37"/>
    </row>
    <row r="13" s="1" customFormat="1" ht="12" customHeight="1">
      <c r="B13" s="37"/>
      <c r="D13" s="31" t="s">
        <v>19</v>
      </c>
      <c r="F13" s="19" t="s">
        <v>3</v>
      </c>
      <c r="I13" s="122" t="s">
        <v>20</v>
      </c>
      <c r="J13" s="19" t="s">
        <v>3</v>
      </c>
      <c r="L13" s="37"/>
    </row>
    <row r="14" s="1" customFormat="1" ht="12" customHeight="1">
      <c r="B14" s="37"/>
      <c r="D14" s="31" t="s">
        <v>21</v>
      </c>
      <c r="F14" s="19" t="s">
        <v>22</v>
      </c>
      <c r="I14" s="122" t="s">
        <v>23</v>
      </c>
      <c r="J14" s="60" t="str">
        <f>'Rekapitulace stavby'!AN8</f>
        <v>12. 2. 2019</v>
      </c>
      <c r="L14" s="37"/>
    </row>
    <row r="15" s="1" customFormat="1" ht="10.8" customHeight="1">
      <c r="B15" s="37"/>
      <c r="I15" s="121"/>
      <c r="L15" s="37"/>
    </row>
    <row r="16" s="1" customFormat="1" ht="12" customHeight="1">
      <c r="B16" s="37"/>
      <c r="D16" s="31" t="s">
        <v>25</v>
      </c>
      <c r="I16" s="122" t="s">
        <v>26</v>
      </c>
      <c r="J16" s="19" t="s">
        <v>3</v>
      </c>
      <c r="L16" s="37"/>
    </row>
    <row r="17" s="1" customFormat="1" ht="18" customHeight="1">
      <c r="B17" s="37"/>
      <c r="E17" s="19" t="s">
        <v>27</v>
      </c>
      <c r="I17" s="122" t="s">
        <v>28</v>
      </c>
      <c r="J17" s="19" t="s">
        <v>3</v>
      </c>
      <c r="L17" s="37"/>
    </row>
    <row r="18" s="1" customFormat="1" ht="6.96" customHeight="1">
      <c r="B18" s="37"/>
      <c r="I18" s="121"/>
      <c r="L18" s="37"/>
    </row>
    <row r="19" s="1" customFormat="1" ht="12" customHeight="1">
      <c r="B19" s="37"/>
      <c r="D19" s="31" t="s">
        <v>29</v>
      </c>
      <c r="I19" s="122" t="s">
        <v>26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19"/>
      <c r="G20" s="19"/>
      <c r="H20" s="19"/>
      <c r="I20" s="122" t="s">
        <v>28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1"/>
      <c r="L21" s="37"/>
    </row>
    <row r="22" s="1" customFormat="1" ht="12" customHeight="1">
      <c r="B22" s="37"/>
      <c r="D22" s="31" t="s">
        <v>31</v>
      </c>
      <c r="I22" s="122" t="s">
        <v>26</v>
      </c>
      <c r="J22" s="19" t="s">
        <v>3</v>
      </c>
      <c r="L22" s="37"/>
    </row>
    <row r="23" s="1" customFormat="1" ht="18" customHeight="1">
      <c r="B23" s="37"/>
      <c r="E23" s="19" t="s">
        <v>32</v>
      </c>
      <c r="I23" s="122" t="s">
        <v>28</v>
      </c>
      <c r="J23" s="19" t="s">
        <v>3</v>
      </c>
      <c r="L23" s="37"/>
    </row>
    <row r="24" s="1" customFormat="1" ht="6.96" customHeight="1">
      <c r="B24" s="37"/>
      <c r="I24" s="121"/>
      <c r="L24" s="37"/>
    </row>
    <row r="25" s="1" customFormat="1" ht="12" customHeight="1">
      <c r="B25" s="37"/>
      <c r="D25" s="31" t="s">
        <v>34</v>
      </c>
      <c r="I25" s="122" t="s">
        <v>26</v>
      </c>
      <c r="J25" s="19" t="s">
        <v>3</v>
      </c>
      <c r="L25" s="37"/>
    </row>
    <row r="26" s="1" customFormat="1" ht="18" customHeight="1">
      <c r="B26" s="37"/>
      <c r="E26" s="19" t="s">
        <v>35</v>
      </c>
      <c r="I26" s="122" t="s">
        <v>28</v>
      </c>
      <c r="J26" s="19" t="s">
        <v>3</v>
      </c>
      <c r="L26" s="37"/>
    </row>
    <row r="27" s="1" customFormat="1" ht="6.96" customHeight="1">
      <c r="B27" s="37"/>
      <c r="I27" s="121"/>
      <c r="L27" s="37"/>
    </row>
    <row r="28" s="1" customFormat="1" ht="12" customHeight="1">
      <c r="B28" s="37"/>
      <c r="D28" s="31" t="s">
        <v>36</v>
      </c>
      <c r="I28" s="121"/>
      <c r="L28" s="37"/>
    </row>
    <row r="29" s="7" customFormat="1" ht="16.5" customHeight="1">
      <c r="B29" s="123"/>
      <c r="E29" s="35" t="s">
        <v>3</v>
      </c>
      <c r="F29" s="35"/>
      <c r="G29" s="35"/>
      <c r="H29" s="35"/>
      <c r="I29" s="124"/>
      <c r="L29" s="123"/>
    </row>
    <row r="30" s="1" customFormat="1" ht="6.96" customHeight="1">
      <c r="B30" s="37"/>
      <c r="I30" s="121"/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25.44" customHeight="1">
      <c r="B32" s="37"/>
      <c r="D32" s="126" t="s">
        <v>38</v>
      </c>
      <c r="I32" s="121"/>
      <c r="J32" s="83">
        <f>ROUND(J90, 2)</f>
        <v>0</v>
      </c>
      <c r="L32" s="37"/>
    </row>
    <row r="33" s="1" customFormat="1" ht="6.96" customHeight="1">
      <c r="B33" s="37"/>
      <c r="D33" s="63"/>
      <c r="E33" s="63"/>
      <c r="F33" s="63"/>
      <c r="G33" s="63"/>
      <c r="H33" s="63"/>
      <c r="I33" s="125"/>
      <c r="J33" s="63"/>
      <c r="K33" s="63"/>
      <c r="L33" s="37"/>
    </row>
    <row r="34" s="1" customFormat="1" ht="14.4" customHeight="1">
      <c r="B34" s="37"/>
      <c r="F34" s="41" t="s">
        <v>40</v>
      </c>
      <c r="I34" s="127" t="s">
        <v>39</v>
      </c>
      <c r="J34" s="41" t="s">
        <v>41</v>
      </c>
      <c r="L34" s="37"/>
    </row>
    <row r="35" s="1" customFormat="1" ht="14.4" customHeight="1">
      <c r="B35" s="37"/>
      <c r="D35" s="31" t="s">
        <v>42</v>
      </c>
      <c r="E35" s="31" t="s">
        <v>43</v>
      </c>
      <c r="F35" s="128">
        <f>ROUND((SUM(BE90:BE153)),  2)</f>
        <v>0</v>
      </c>
      <c r="I35" s="129">
        <v>0.20999999999999999</v>
      </c>
      <c r="J35" s="128">
        <f>ROUND(((SUM(BE90:BE153))*I35),  2)</f>
        <v>0</v>
      </c>
      <c r="L35" s="37"/>
    </row>
    <row r="36" s="1" customFormat="1" ht="14.4" customHeight="1">
      <c r="B36" s="37"/>
      <c r="E36" s="31" t="s">
        <v>44</v>
      </c>
      <c r="F36" s="128">
        <f>ROUND((SUM(BF90:BF153)),  2)</f>
        <v>0</v>
      </c>
      <c r="I36" s="129">
        <v>0.14999999999999999</v>
      </c>
      <c r="J36" s="128">
        <f>ROUND(((SUM(BF90:BF153))*I36),  2)</f>
        <v>0</v>
      </c>
      <c r="L36" s="37"/>
    </row>
    <row r="37" hidden="1" s="1" customFormat="1" ht="14.4" customHeight="1">
      <c r="B37" s="37"/>
      <c r="E37" s="31" t="s">
        <v>45</v>
      </c>
      <c r="F37" s="128">
        <f>ROUND((SUM(BG90:BG153)),  2)</f>
        <v>0</v>
      </c>
      <c r="I37" s="129">
        <v>0.20999999999999999</v>
      </c>
      <c r="J37" s="128">
        <f>0</f>
        <v>0</v>
      </c>
      <c r="L37" s="37"/>
    </row>
    <row r="38" hidden="1" s="1" customFormat="1" ht="14.4" customHeight="1">
      <c r="B38" s="37"/>
      <c r="E38" s="31" t="s">
        <v>46</v>
      </c>
      <c r="F38" s="128">
        <f>ROUND((SUM(BH90:BH153)),  2)</f>
        <v>0</v>
      </c>
      <c r="I38" s="129">
        <v>0.14999999999999999</v>
      </c>
      <c r="J38" s="128">
        <f>0</f>
        <v>0</v>
      </c>
      <c r="L38" s="37"/>
    </row>
    <row r="39" hidden="1" s="1" customFormat="1" ht="14.4" customHeight="1">
      <c r="B39" s="37"/>
      <c r="E39" s="31" t="s">
        <v>47</v>
      </c>
      <c r="F39" s="128">
        <f>ROUND((SUM(BI90:BI153)),  2)</f>
        <v>0</v>
      </c>
      <c r="I39" s="129">
        <v>0</v>
      </c>
      <c r="J39" s="128">
        <f>0</f>
        <v>0</v>
      </c>
      <c r="L39" s="37"/>
    </row>
    <row r="40" s="1" customFormat="1" ht="6.96" customHeight="1">
      <c r="B40" s="37"/>
      <c r="I40" s="121"/>
      <c r="L40" s="37"/>
    </row>
    <row r="41" s="1" customFormat="1" ht="25.44" customHeight="1">
      <c r="B41" s="37"/>
      <c r="C41" s="130"/>
      <c r="D41" s="131" t="s">
        <v>48</v>
      </c>
      <c r="E41" s="71"/>
      <c r="F41" s="7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37"/>
    </row>
    <row r="42" s="1" customFormat="1" ht="14.4" customHeight="1">
      <c r="B42" s="52"/>
      <c r="C42" s="53"/>
      <c r="D42" s="53"/>
      <c r="E42" s="53"/>
      <c r="F42" s="53"/>
      <c r="G42" s="53"/>
      <c r="H42" s="53"/>
      <c r="I42" s="137"/>
      <c r="J42" s="53"/>
      <c r="K42" s="53"/>
      <c r="L42" s="37"/>
    </row>
    <row r="46" s="1" customFormat="1" ht="6.96" customHeight="1">
      <c r="B46" s="54"/>
      <c r="C46" s="55"/>
      <c r="D46" s="55"/>
      <c r="E46" s="55"/>
      <c r="F46" s="55"/>
      <c r="G46" s="55"/>
      <c r="H46" s="55"/>
      <c r="I46" s="138"/>
      <c r="J46" s="55"/>
      <c r="K46" s="55"/>
      <c r="L46" s="37"/>
    </row>
    <row r="47" s="1" customFormat="1" ht="24.96" customHeight="1">
      <c r="B47" s="37"/>
      <c r="C47" s="23" t="s">
        <v>170</v>
      </c>
      <c r="I47" s="121"/>
      <c r="L47" s="37"/>
    </row>
    <row r="48" s="1" customFormat="1" ht="6.96" customHeight="1">
      <c r="B48" s="37"/>
      <c r="I48" s="121"/>
      <c r="L48" s="37"/>
    </row>
    <row r="49" s="1" customFormat="1" ht="12" customHeight="1">
      <c r="B49" s="37"/>
      <c r="C49" s="31" t="s">
        <v>17</v>
      </c>
      <c r="I49" s="121"/>
      <c r="L49" s="37"/>
    </row>
    <row r="50" s="1" customFormat="1" ht="16.5" customHeight="1">
      <c r="B50" s="37"/>
      <c r="E50" s="120" t="str">
        <f>E7</f>
        <v>Semčice, dostavba kanalizace a intenzifikace ČOV - Část A) Dostavba kanalizace - UZNATELNÉ NÁKLADY</v>
      </c>
      <c r="F50" s="31"/>
      <c r="G50" s="31"/>
      <c r="H50" s="31"/>
      <c r="I50" s="121"/>
      <c r="L50" s="37"/>
    </row>
    <row r="51" ht="12" customHeight="1">
      <c r="B51" s="22"/>
      <c r="C51" s="31" t="s">
        <v>136</v>
      </c>
      <c r="L51" s="22"/>
    </row>
    <row r="52" s="1" customFormat="1" ht="16.5" customHeight="1">
      <c r="B52" s="37"/>
      <c r="E52" s="120" t="s">
        <v>879</v>
      </c>
      <c r="F52" s="1"/>
      <c r="G52" s="1"/>
      <c r="H52" s="1"/>
      <c r="I52" s="121"/>
      <c r="L52" s="37"/>
    </row>
    <row r="53" s="1" customFormat="1" ht="12" customHeight="1">
      <c r="B53" s="37"/>
      <c r="C53" s="31" t="s">
        <v>880</v>
      </c>
      <c r="I53" s="121"/>
      <c r="L53" s="37"/>
    </row>
    <row r="54" s="1" customFormat="1" ht="16.5" customHeight="1">
      <c r="B54" s="37"/>
      <c r="E54" s="58" t="str">
        <f>E11</f>
        <v>04 - PS 03.2 - Elektrotechnologická část</v>
      </c>
      <c r="F54" s="1"/>
      <c r="G54" s="1"/>
      <c r="H54" s="1"/>
      <c r="I54" s="121"/>
      <c r="L54" s="37"/>
    </row>
    <row r="55" s="1" customFormat="1" ht="6.96" customHeight="1">
      <c r="B55" s="37"/>
      <c r="I55" s="121"/>
      <c r="L55" s="37"/>
    </row>
    <row r="56" s="1" customFormat="1" ht="12" customHeight="1">
      <c r="B56" s="37"/>
      <c r="C56" s="31" t="s">
        <v>21</v>
      </c>
      <c r="F56" s="19" t="str">
        <f>F14</f>
        <v>Semčice</v>
      </c>
      <c r="I56" s="122" t="s">
        <v>23</v>
      </c>
      <c r="J56" s="60" t="str">
        <f>IF(J14="","",J14)</f>
        <v>12. 2. 2019</v>
      </c>
      <c r="L56" s="37"/>
    </row>
    <row r="57" s="1" customFormat="1" ht="6.96" customHeight="1">
      <c r="B57" s="37"/>
      <c r="I57" s="121"/>
      <c r="L57" s="37"/>
    </row>
    <row r="58" s="1" customFormat="1" ht="24.9" customHeight="1">
      <c r="B58" s="37"/>
      <c r="C58" s="31" t="s">
        <v>25</v>
      </c>
      <c r="F58" s="19" t="str">
        <f>E17</f>
        <v>VaK Mladá Boleslav, a.s.</v>
      </c>
      <c r="I58" s="122" t="s">
        <v>31</v>
      </c>
      <c r="J58" s="35" t="str">
        <f>E23</f>
        <v>Vodohospodářské inženýrské služby, a.s.</v>
      </c>
      <c r="L58" s="37"/>
    </row>
    <row r="59" s="1" customFormat="1" ht="13.65" customHeight="1">
      <c r="B59" s="37"/>
      <c r="C59" s="31" t="s">
        <v>29</v>
      </c>
      <c r="F59" s="19" t="str">
        <f>IF(E20="","",E20)</f>
        <v>Vyplň údaj</v>
      </c>
      <c r="I59" s="122" t="s">
        <v>34</v>
      </c>
      <c r="J59" s="35" t="str">
        <f>E26</f>
        <v>Ing.Eva Mrvová</v>
      </c>
      <c r="L59" s="37"/>
    </row>
    <row r="60" s="1" customFormat="1" ht="10.32" customHeight="1">
      <c r="B60" s="37"/>
      <c r="I60" s="121"/>
      <c r="L60" s="37"/>
    </row>
    <row r="61" s="1" customFormat="1" ht="29.28" customHeight="1">
      <c r="B61" s="37"/>
      <c r="C61" s="139" t="s">
        <v>171</v>
      </c>
      <c r="D61" s="130"/>
      <c r="E61" s="130"/>
      <c r="F61" s="130"/>
      <c r="G61" s="130"/>
      <c r="H61" s="130"/>
      <c r="I61" s="140"/>
      <c r="J61" s="141" t="s">
        <v>172</v>
      </c>
      <c r="K61" s="130"/>
      <c r="L61" s="37"/>
    </row>
    <row r="62" s="1" customFormat="1" ht="10.32" customHeight="1">
      <c r="B62" s="37"/>
      <c r="I62" s="121"/>
      <c r="L62" s="37"/>
    </row>
    <row r="63" s="1" customFormat="1" ht="22.8" customHeight="1">
      <c r="B63" s="37"/>
      <c r="C63" s="142" t="s">
        <v>70</v>
      </c>
      <c r="I63" s="121"/>
      <c r="J63" s="83">
        <f>J90</f>
        <v>0</v>
      </c>
      <c r="L63" s="37"/>
      <c r="AU63" s="19" t="s">
        <v>173</v>
      </c>
    </row>
    <row r="64" s="8" customFormat="1" ht="24.96" customHeight="1">
      <c r="B64" s="143"/>
      <c r="D64" s="144" t="s">
        <v>174</v>
      </c>
      <c r="E64" s="145"/>
      <c r="F64" s="145"/>
      <c r="G64" s="145"/>
      <c r="H64" s="145"/>
      <c r="I64" s="146"/>
      <c r="J64" s="147">
        <f>J91</f>
        <v>0</v>
      </c>
      <c r="L64" s="143"/>
    </row>
    <row r="65" s="9" customFormat="1" ht="19.92" customHeight="1">
      <c r="B65" s="148"/>
      <c r="D65" s="149" t="s">
        <v>1353</v>
      </c>
      <c r="E65" s="150"/>
      <c r="F65" s="150"/>
      <c r="G65" s="150"/>
      <c r="H65" s="150"/>
      <c r="I65" s="151"/>
      <c r="J65" s="152">
        <f>J92</f>
        <v>0</v>
      </c>
      <c r="L65" s="148"/>
    </row>
    <row r="66" s="9" customFormat="1" ht="19.92" customHeight="1">
      <c r="B66" s="148"/>
      <c r="D66" s="149" t="s">
        <v>1354</v>
      </c>
      <c r="E66" s="150"/>
      <c r="F66" s="150"/>
      <c r="G66" s="150"/>
      <c r="H66" s="150"/>
      <c r="I66" s="151"/>
      <c r="J66" s="152">
        <f>J93</f>
        <v>0</v>
      </c>
      <c r="L66" s="148"/>
    </row>
    <row r="67" s="9" customFormat="1" ht="19.92" customHeight="1">
      <c r="B67" s="148"/>
      <c r="D67" s="149" t="s">
        <v>1355</v>
      </c>
      <c r="E67" s="150"/>
      <c r="F67" s="150"/>
      <c r="G67" s="150"/>
      <c r="H67" s="150"/>
      <c r="I67" s="151"/>
      <c r="J67" s="152">
        <f>J120</f>
        <v>0</v>
      </c>
      <c r="L67" s="148"/>
    </row>
    <row r="68" s="9" customFormat="1" ht="19.92" customHeight="1">
      <c r="B68" s="148"/>
      <c r="D68" s="149" t="s">
        <v>1356</v>
      </c>
      <c r="E68" s="150"/>
      <c r="F68" s="150"/>
      <c r="G68" s="150"/>
      <c r="H68" s="150"/>
      <c r="I68" s="151"/>
      <c r="J68" s="152">
        <f>J145</f>
        <v>0</v>
      </c>
      <c r="L68" s="148"/>
    </row>
    <row r="69" s="1" customFormat="1" ht="21.84" customHeight="1">
      <c r="B69" s="37"/>
      <c r="I69" s="121"/>
      <c r="L69" s="37"/>
    </row>
    <row r="70" s="1" customFormat="1" ht="6.96" customHeight="1">
      <c r="B70" s="52"/>
      <c r="C70" s="53"/>
      <c r="D70" s="53"/>
      <c r="E70" s="53"/>
      <c r="F70" s="53"/>
      <c r="G70" s="53"/>
      <c r="H70" s="53"/>
      <c r="I70" s="137"/>
      <c r="J70" s="53"/>
      <c r="K70" s="53"/>
      <c r="L70" s="37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38"/>
      <c r="J74" s="55"/>
      <c r="K74" s="55"/>
      <c r="L74" s="37"/>
    </row>
    <row r="75" s="1" customFormat="1" ht="24.96" customHeight="1">
      <c r="B75" s="37"/>
      <c r="C75" s="23" t="s">
        <v>185</v>
      </c>
      <c r="I75" s="121"/>
      <c r="L75" s="37"/>
    </row>
    <row r="76" s="1" customFormat="1" ht="6.96" customHeight="1">
      <c r="B76" s="37"/>
      <c r="I76" s="121"/>
      <c r="L76" s="37"/>
    </row>
    <row r="77" s="1" customFormat="1" ht="12" customHeight="1">
      <c r="B77" s="37"/>
      <c r="C77" s="31" t="s">
        <v>17</v>
      </c>
      <c r="I77" s="121"/>
      <c r="L77" s="37"/>
    </row>
    <row r="78" s="1" customFormat="1" ht="16.5" customHeight="1">
      <c r="B78" s="37"/>
      <c r="E78" s="120" t="str">
        <f>E7</f>
        <v>Semčice, dostavba kanalizace a intenzifikace ČOV - Část A) Dostavba kanalizace - UZNATELNÉ NÁKLADY</v>
      </c>
      <c r="F78" s="31"/>
      <c r="G78" s="31"/>
      <c r="H78" s="31"/>
      <c r="I78" s="121"/>
      <c r="L78" s="37"/>
    </row>
    <row r="79" ht="12" customHeight="1">
      <c r="B79" s="22"/>
      <c r="C79" s="31" t="s">
        <v>136</v>
      </c>
      <c r="L79" s="22"/>
    </row>
    <row r="80" s="1" customFormat="1" ht="16.5" customHeight="1">
      <c r="B80" s="37"/>
      <c r="E80" s="120" t="s">
        <v>879</v>
      </c>
      <c r="F80" s="1"/>
      <c r="G80" s="1"/>
      <c r="H80" s="1"/>
      <c r="I80" s="121"/>
      <c r="L80" s="37"/>
    </row>
    <row r="81" s="1" customFormat="1" ht="12" customHeight="1">
      <c r="B81" s="37"/>
      <c r="C81" s="31" t="s">
        <v>880</v>
      </c>
      <c r="I81" s="121"/>
      <c r="L81" s="37"/>
    </row>
    <row r="82" s="1" customFormat="1" ht="16.5" customHeight="1">
      <c r="B82" s="37"/>
      <c r="E82" s="58" t="str">
        <f>E11</f>
        <v>04 - PS 03.2 - Elektrotechnologická část</v>
      </c>
      <c r="F82" s="1"/>
      <c r="G82" s="1"/>
      <c r="H82" s="1"/>
      <c r="I82" s="121"/>
      <c r="L82" s="37"/>
    </row>
    <row r="83" s="1" customFormat="1" ht="6.96" customHeight="1">
      <c r="B83" s="37"/>
      <c r="I83" s="121"/>
      <c r="L83" s="37"/>
    </row>
    <row r="84" s="1" customFormat="1" ht="12" customHeight="1">
      <c r="B84" s="37"/>
      <c r="C84" s="31" t="s">
        <v>21</v>
      </c>
      <c r="F84" s="19" t="str">
        <f>F14</f>
        <v>Semčice</v>
      </c>
      <c r="I84" s="122" t="s">
        <v>23</v>
      </c>
      <c r="J84" s="60" t="str">
        <f>IF(J14="","",J14)</f>
        <v>12. 2. 2019</v>
      </c>
      <c r="L84" s="37"/>
    </row>
    <row r="85" s="1" customFormat="1" ht="6.96" customHeight="1">
      <c r="B85" s="37"/>
      <c r="I85" s="121"/>
      <c r="L85" s="37"/>
    </row>
    <row r="86" s="1" customFormat="1" ht="24.9" customHeight="1">
      <c r="B86" s="37"/>
      <c r="C86" s="31" t="s">
        <v>25</v>
      </c>
      <c r="F86" s="19" t="str">
        <f>E17</f>
        <v>VaK Mladá Boleslav, a.s.</v>
      </c>
      <c r="I86" s="122" t="s">
        <v>31</v>
      </c>
      <c r="J86" s="35" t="str">
        <f>E23</f>
        <v>Vodohospodářské inženýrské služby, a.s.</v>
      </c>
      <c r="L86" s="37"/>
    </row>
    <row r="87" s="1" customFormat="1" ht="13.65" customHeight="1">
      <c r="B87" s="37"/>
      <c r="C87" s="31" t="s">
        <v>29</v>
      </c>
      <c r="F87" s="19" t="str">
        <f>IF(E20="","",E20)</f>
        <v>Vyplň údaj</v>
      </c>
      <c r="I87" s="122" t="s">
        <v>34</v>
      </c>
      <c r="J87" s="35" t="str">
        <f>E26</f>
        <v>Ing.Eva Mrvová</v>
      </c>
      <c r="L87" s="37"/>
    </row>
    <row r="88" s="1" customFormat="1" ht="10.32" customHeight="1">
      <c r="B88" s="37"/>
      <c r="I88" s="121"/>
      <c r="L88" s="37"/>
    </row>
    <row r="89" s="10" customFormat="1" ht="29.28" customHeight="1">
      <c r="B89" s="153"/>
      <c r="C89" s="154" t="s">
        <v>186</v>
      </c>
      <c r="D89" s="155" t="s">
        <v>57</v>
      </c>
      <c r="E89" s="155" t="s">
        <v>53</v>
      </c>
      <c r="F89" s="155" t="s">
        <v>54</v>
      </c>
      <c r="G89" s="155" t="s">
        <v>187</v>
      </c>
      <c r="H89" s="155" t="s">
        <v>188</v>
      </c>
      <c r="I89" s="156" t="s">
        <v>189</v>
      </c>
      <c r="J89" s="157" t="s">
        <v>172</v>
      </c>
      <c r="K89" s="158" t="s">
        <v>190</v>
      </c>
      <c r="L89" s="153"/>
      <c r="M89" s="75" t="s">
        <v>3</v>
      </c>
      <c r="N89" s="76" t="s">
        <v>42</v>
      </c>
      <c r="O89" s="76" t="s">
        <v>191</v>
      </c>
      <c r="P89" s="76" t="s">
        <v>192</v>
      </c>
      <c r="Q89" s="76" t="s">
        <v>193</v>
      </c>
      <c r="R89" s="76" t="s">
        <v>194</v>
      </c>
      <c r="S89" s="76" t="s">
        <v>195</v>
      </c>
      <c r="T89" s="77" t="s">
        <v>196</v>
      </c>
    </row>
    <row r="90" s="1" customFormat="1" ht="22.8" customHeight="1">
      <c r="B90" s="37"/>
      <c r="C90" s="80" t="s">
        <v>197</v>
      </c>
      <c r="I90" s="121"/>
      <c r="J90" s="159">
        <f>BK90</f>
        <v>0</v>
      </c>
      <c r="L90" s="37"/>
      <c r="M90" s="78"/>
      <c r="N90" s="63"/>
      <c r="O90" s="63"/>
      <c r="P90" s="160">
        <f>P91</f>
        <v>0</v>
      </c>
      <c r="Q90" s="63"/>
      <c r="R90" s="160">
        <f>R91</f>
        <v>0</v>
      </c>
      <c r="S90" s="63"/>
      <c r="T90" s="161">
        <f>T91</f>
        <v>0</v>
      </c>
      <c r="AT90" s="19" t="s">
        <v>71</v>
      </c>
      <c r="AU90" s="19" t="s">
        <v>173</v>
      </c>
      <c r="BK90" s="162">
        <f>BK91</f>
        <v>0</v>
      </c>
    </row>
    <row r="91" s="11" customFormat="1" ht="25.92" customHeight="1">
      <c r="B91" s="163"/>
      <c r="D91" s="164" t="s">
        <v>71</v>
      </c>
      <c r="E91" s="165" t="s">
        <v>198</v>
      </c>
      <c r="F91" s="165" t="s">
        <v>199</v>
      </c>
      <c r="I91" s="166"/>
      <c r="J91" s="167">
        <f>BK91</f>
        <v>0</v>
      </c>
      <c r="L91" s="163"/>
      <c r="M91" s="168"/>
      <c r="N91" s="169"/>
      <c r="O91" s="169"/>
      <c r="P91" s="170">
        <f>P92+P93+P120+P145</f>
        <v>0</v>
      </c>
      <c r="Q91" s="169"/>
      <c r="R91" s="170">
        <f>R92+R93+R120+R145</f>
        <v>0</v>
      </c>
      <c r="S91" s="169"/>
      <c r="T91" s="171">
        <f>T92+T93+T120+T145</f>
        <v>0</v>
      </c>
      <c r="AR91" s="164" t="s">
        <v>80</v>
      </c>
      <c r="AT91" s="172" t="s">
        <v>71</v>
      </c>
      <c r="AU91" s="172" t="s">
        <v>72</v>
      </c>
      <c r="AY91" s="164" t="s">
        <v>200</v>
      </c>
      <c r="BK91" s="173">
        <f>BK92+BK93+BK120+BK145</f>
        <v>0</v>
      </c>
    </row>
    <row r="92" s="11" customFormat="1" ht="22.8" customHeight="1">
      <c r="B92" s="163"/>
      <c r="D92" s="164" t="s">
        <v>71</v>
      </c>
      <c r="E92" s="174" t="s">
        <v>72</v>
      </c>
      <c r="F92" s="174" t="s">
        <v>1357</v>
      </c>
      <c r="I92" s="166"/>
      <c r="J92" s="175">
        <f>BK92</f>
        <v>0</v>
      </c>
      <c r="L92" s="163"/>
      <c r="M92" s="168"/>
      <c r="N92" s="169"/>
      <c r="O92" s="169"/>
      <c r="P92" s="170">
        <v>0</v>
      </c>
      <c r="Q92" s="169"/>
      <c r="R92" s="170">
        <v>0</v>
      </c>
      <c r="S92" s="169"/>
      <c r="T92" s="171">
        <v>0</v>
      </c>
      <c r="AR92" s="164" t="s">
        <v>80</v>
      </c>
      <c r="AT92" s="172" t="s">
        <v>71</v>
      </c>
      <c r="AU92" s="172" t="s">
        <v>80</v>
      </c>
      <c r="AY92" s="164" t="s">
        <v>200</v>
      </c>
      <c r="BK92" s="173">
        <v>0</v>
      </c>
    </row>
    <row r="93" s="11" customFormat="1" ht="22.8" customHeight="1">
      <c r="B93" s="163"/>
      <c r="D93" s="164" t="s">
        <v>71</v>
      </c>
      <c r="E93" s="174" t="s">
        <v>80</v>
      </c>
      <c r="F93" s="174" t="s">
        <v>1358</v>
      </c>
      <c r="I93" s="166"/>
      <c r="J93" s="175">
        <f>BK93</f>
        <v>0</v>
      </c>
      <c r="L93" s="163"/>
      <c r="M93" s="168"/>
      <c r="N93" s="169"/>
      <c r="O93" s="169"/>
      <c r="P93" s="170">
        <f>SUM(P94:P119)</f>
        <v>0</v>
      </c>
      <c r="Q93" s="169"/>
      <c r="R93" s="170">
        <f>SUM(R94:R119)</f>
        <v>0</v>
      </c>
      <c r="S93" s="169"/>
      <c r="T93" s="171">
        <f>SUM(T94:T119)</f>
        <v>0</v>
      </c>
      <c r="AR93" s="164" t="s">
        <v>80</v>
      </c>
      <c r="AT93" s="172" t="s">
        <v>71</v>
      </c>
      <c r="AU93" s="172" t="s">
        <v>80</v>
      </c>
      <c r="AY93" s="164" t="s">
        <v>200</v>
      </c>
      <c r="BK93" s="173">
        <f>SUM(BK94:BK119)</f>
        <v>0</v>
      </c>
    </row>
    <row r="94" s="1" customFormat="1" ht="16.5" customHeight="1">
      <c r="B94" s="176"/>
      <c r="C94" s="177" t="s">
        <v>80</v>
      </c>
      <c r="D94" s="177" t="s">
        <v>202</v>
      </c>
      <c r="E94" s="178" t="s">
        <v>1359</v>
      </c>
      <c r="F94" s="179" t="s">
        <v>1360</v>
      </c>
      <c r="G94" s="180" t="s">
        <v>116</v>
      </c>
      <c r="H94" s="181">
        <v>25</v>
      </c>
      <c r="I94" s="182"/>
      <c r="J94" s="183">
        <f>ROUND(I94*H94,2)</f>
        <v>0</v>
      </c>
      <c r="K94" s="179" t="s">
        <v>3</v>
      </c>
      <c r="L94" s="37"/>
      <c r="M94" s="184" t="s">
        <v>3</v>
      </c>
      <c r="N94" s="185" t="s">
        <v>43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AR94" s="19" t="s">
        <v>206</v>
      </c>
      <c r="AT94" s="19" t="s">
        <v>202</v>
      </c>
      <c r="AU94" s="19" t="s">
        <v>82</v>
      </c>
      <c r="AY94" s="19" t="s">
        <v>200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80</v>
      </c>
      <c r="BK94" s="188">
        <f>ROUND(I94*H94,2)</f>
        <v>0</v>
      </c>
      <c r="BL94" s="19" t="s">
        <v>206</v>
      </c>
      <c r="BM94" s="19" t="s">
        <v>1361</v>
      </c>
    </row>
    <row r="95" s="1" customFormat="1" ht="16.5" customHeight="1">
      <c r="B95" s="176"/>
      <c r="C95" s="177" t="s">
        <v>82</v>
      </c>
      <c r="D95" s="177" t="s">
        <v>202</v>
      </c>
      <c r="E95" s="178" t="s">
        <v>1362</v>
      </c>
      <c r="F95" s="179" t="s">
        <v>1363</v>
      </c>
      <c r="G95" s="180" t="s">
        <v>1364</v>
      </c>
      <c r="H95" s="181">
        <v>3</v>
      </c>
      <c r="I95" s="182"/>
      <c r="J95" s="183">
        <f>ROUND(I95*H95,2)</f>
        <v>0</v>
      </c>
      <c r="K95" s="179" t="s">
        <v>3</v>
      </c>
      <c r="L95" s="37"/>
      <c r="M95" s="184" t="s">
        <v>3</v>
      </c>
      <c r="N95" s="185" t="s">
        <v>43</v>
      </c>
      <c r="O95" s="67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AR95" s="19" t="s">
        <v>206</v>
      </c>
      <c r="AT95" s="19" t="s">
        <v>202</v>
      </c>
      <c r="AU95" s="19" t="s">
        <v>82</v>
      </c>
      <c r="AY95" s="19" t="s">
        <v>200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80</v>
      </c>
      <c r="BK95" s="188">
        <f>ROUND(I95*H95,2)</f>
        <v>0</v>
      </c>
      <c r="BL95" s="19" t="s">
        <v>206</v>
      </c>
      <c r="BM95" s="19" t="s">
        <v>1365</v>
      </c>
    </row>
    <row r="96" s="1" customFormat="1" ht="16.5" customHeight="1">
      <c r="B96" s="176"/>
      <c r="C96" s="177" t="s">
        <v>216</v>
      </c>
      <c r="D96" s="177" t="s">
        <v>202</v>
      </c>
      <c r="E96" s="178" t="s">
        <v>1366</v>
      </c>
      <c r="F96" s="179" t="s">
        <v>1367</v>
      </c>
      <c r="G96" s="180" t="s">
        <v>1364</v>
      </c>
      <c r="H96" s="181">
        <v>55</v>
      </c>
      <c r="I96" s="182"/>
      <c r="J96" s="183">
        <f>ROUND(I96*H96,2)</f>
        <v>0</v>
      </c>
      <c r="K96" s="179" t="s">
        <v>3</v>
      </c>
      <c r="L96" s="37"/>
      <c r="M96" s="184" t="s">
        <v>3</v>
      </c>
      <c r="N96" s="185" t="s">
        <v>43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AR96" s="19" t="s">
        <v>206</v>
      </c>
      <c r="AT96" s="19" t="s">
        <v>202</v>
      </c>
      <c r="AU96" s="19" t="s">
        <v>82</v>
      </c>
      <c r="AY96" s="19" t="s">
        <v>200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80</v>
      </c>
      <c r="BK96" s="188">
        <f>ROUND(I96*H96,2)</f>
        <v>0</v>
      </c>
      <c r="BL96" s="19" t="s">
        <v>206</v>
      </c>
      <c r="BM96" s="19" t="s">
        <v>1368</v>
      </c>
    </row>
    <row r="97" s="1" customFormat="1" ht="16.5" customHeight="1">
      <c r="B97" s="176"/>
      <c r="C97" s="177" t="s">
        <v>206</v>
      </c>
      <c r="D97" s="177" t="s">
        <v>202</v>
      </c>
      <c r="E97" s="178" t="s">
        <v>1369</v>
      </c>
      <c r="F97" s="179" t="s">
        <v>1370</v>
      </c>
      <c r="G97" s="180" t="s">
        <v>1364</v>
      </c>
      <c r="H97" s="181">
        <v>8</v>
      </c>
      <c r="I97" s="182"/>
      <c r="J97" s="183">
        <f>ROUND(I97*H97,2)</f>
        <v>0</v>
      </c>
      <c r="K97" s="179" t="s">
        <v>3</v>
      </c>
      <c r="L97" s="37"/>
      <c r="M97" s="184" t="s">
        <v>3</v>
      </c>
      <c r="N97" s="185" t="s">
        <v>43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AR97" s="19" t="s">
        <v>206</v>
      </c>
      <c r="AT97" s="19" t="s">
        <v>202</v>
      </c>
      <c r="AU97" s="19" t="s">
        <v>82</v>
      </c>
      <c r="AY97" s="19" t="s">
        <v>200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80</v>
      </c>
      <c r="BK97" s="188">
        <f>ROUND(I97*H97,2)</f>
        <v>0</v>
      </c>
      <c r="BL97" s="19" t="s">
        <v>206</v>
      </c>
      <c r="BM97" s="19" t="s">
        <v>1371</v>
      </c>
    </row>
    <row r="98" s="1" customFormat="1" ht="16.5" customHeight="1">
      <c r="B98" s="176"/>
      <c r="C98" s="177" t="s">
        <v>227</v>
      </c>
      <c r="D98" s="177" t="s">
        <v>202</v>
      </c>
      <c r="E98" s="178" t="s">
        <v>1372</v>
      </c>
      <c r="F98" s="179" t="s">
        <v>1373</v>
      </c>
      <c r="G98" s="180" t="s">
        <v>1364</v>
      </c>
      <c r="H98" s="181">
        <v>1</v>
      </c>
      <c r="I98" s="182"/>
      <c r="J98" s="183">
        <f>ROUND(I98*H98,2)</f>
        <v>0</v>
      </c>
      <c r="K98" s="179" t="s">
        <v>3</v>
      </c>
      <c r="L98" s="37"/>
      <c r="M98" s="184" t="s">
        <v>3</v>
      </c>
      <c r="N98" s="185" t="s">
        <v>43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AR98" s="19" t="s">
        <v>206</v>
      </c>
      <c r="AT98" s="19" t="s">
        <v>202</v>
      </c>
      <c r="AU98" s="19" t="s">
        <v>82</v>
      </c>
      <c r="AY98" s="19" t="s">
        <v>200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80</v>
      </c>
      <c r="BK98" s="188">
        <f>ROUND(I98*H98,2)</f>
        <v>0</v>
      </c>
      <c r="BL98" s="19" t="s">
        <v>206</v>
      </c>
      <c r="BM98" s="19" t="s">
        <v>1374</v>
      </c>
    </row>
    <row r="99" s="1" customFormat="1" ht="16.5" customHeight="1">
      <c r="B99" s="176"/>
      <c r="C99" s="177" t="s">
        <v>231</v>
      </c>
      <c r="D99" s="177" t="s">
        <v>202</v>
      </c>
      <c r="E99" s="178" t="s">
        <v>1375</v>
      </c>
      <c r="F99" s="179" t="s">
        <v>1376</v>
      </c>
      <c r="G99" s="180" t="s">
        <v>1364</v>
      </c>
      <c r="H99" s="181">
        <v>1</v>
      </c>
      <c r="I99" s="182"/>
      <c r="J99" s="183">
        <f>ROUND(I99*H99,2)</f>
        <v>0</v>
      </c>
      <c r="K99" s="179" t="s">
        <v>3</v>
      </c>
      <c r="L99" s="37"/>
      <c r="M99" s="184" t="s">
        <v>3</v>
      </c>
      <c r="N99" s="185" t="s">
        <v>43</v>
      </c>
      <c r="O99" s="67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AR99" s="19" t="s">
        <v>206</v>
      </c>
      <c r="AT99" s="19" t="s">
        <v>202</v>
      </c>
      <c r="AU99" s="19" t="s">
        <v>82</v>
      </c>
      <c r="AY99" s="19" t="s">
        <v>200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80</v>
      </c>
      <c r="BK99" s="188">
        <f>ROUND(I99*H99,2)</f>
        <v>0</v>
      </c>
      <c r="BL99" s="19" t="s">
        <v>206</v>
      </c>
      <c r="BM99" s="19" t="s">
        <v>1377</v>
      </c>
    </row>
    <row r="100" s="1" customFormat="1" ht="16.5" customHeight="1">
      <c r="B100" s="176"/>
      <c r="C100" s="177" t="s">
        <v>237</v>
      </c>
      <c r="D100" s="177" t="s">
        <v>202</v>
      </c>
      <c r="E100" s="178" t="s">
        <v>1378</v>
      </c>
      <c r="F100" s="179" t="s">
        <v>1379</v>
      </c>
      <c r="G100" s="180" t="s">
        <v>1364</v>
      </c>
      <c r="H100" s="181">
        <v>1</v>
      </c>
      <c r="I100" s="182"/>
      <c r="J100" s="183">
        <f>ROUND(I100*H100,2)</f>
        <v>0</v>
      </c>
      <c r="K100" s="179" t="s">
        <v>3</v>
      </c>
      <c r="L100" s="37"/>
      <c r="M100" s="184" t="s">
        <v>3</v>
      </c>
      <c r="N100" s="185" t="s">
        <v>43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AR100" s="19" t="s">
        <v>206</v>
      </c>
      <c r="AT100" s="19" t="s">
        <v>202</v>
      </c>
      <c r="AU100" s="19" t="s">
        <v>82</v>
      </c>
      <c r="AY100" s="19" t="s">
        <v>200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80</v>
      </c>
      <c r="BK100" s="188">
        <f>ROUND(I100*H100,2)</f>
        <v>0</v>
      </c>
      <c r="BL100" s="19" t="s">
        <v>206</v>
      </c>
      <c r="BM100" s="19" t="s">
        <v>1380</v>
      </c>
    </row>
    <row r="101" s="1" customFormat="1" ht="16.5" customHeight="1">
      <c r="B101" s="176"/>
      <c r="C101" s="177" t="s">
        <v>145</v>
      </c>
      <c r="D101" s="177" t="s">
        <v>202</v>
      </c>
      <c r="E101" s="178" t="s">
        <v>1381</v>
      </c>
      <c r="F101" s="179" t="s">
        <v>1382</v>
      </c>
      <c r="G101" s="180" t="s">
        <v>1364</v>
      </c>
      <c r="H101" s="181">
        <v>1</v>
      </c>
      <c r="I101" s="182"/>
      <c r="J101" s="183">
        <f>ROUND(I101*H101,2)</f>
        <v>0</v>
      </c>
      <c r="K101" s="179" t="s">
        <v>3</v>
      </c>
      <c r="L101" s="37"/>
      <c r="M101" s="184" t="s">
        <v>3</v>
      </c>
      <c r="N101" s="185" t="s">
        <v>43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AR101" s="19" t="s">
        <v>206</v>
      </c>
      <c r="AT101" s="19" t="s">
        <v>202</v>
      </c>
      <c r="AU101" s="19" t="s">
        <v>82</v>
      </c>
      <c r="AY101" s="19" t="s">
        <v>200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80</v>
      </c>
      <c r="BK101" s="188">
        <f>ROUND(I101*H101,2)</f>
        <v>0</v>
      </c>
      <c r="BL101" s="19" t="s">
        <v>206</v>
      </c>
      <c r="BM101" s="19" t="s">
        <v>1383</v>
      </c>
    </row>
    <row r="102" s="1" customFormat="1" ht="16.5" customHeight="1">
      <c r="B102" s="176"/>
      <c r="C102" s="177" t="s">
        <v>247</v>
      </c>
      <c r="D102" s="177" t="s">
        <v>202</v>
      </c>
      <c r="E102" s="178" t="s">
        <v>1384</v>
      </c>
      <c r="F102" s="179" t="s">
        <v>1385</v>
      </c>
      <c r="G102" s="180" t="s">
        <v>1364</v>
      </c>
      <c r="H102" s="181">
        <v>1</v>
      </c>
      <c r="I102" s="182"/>
      <c r="J102" s="183">
        <f>ROUND(I102*H102,2)</f>
        <v>0</v>
      </c>
      <c r="K102" s="179" t="s">
        <v>3</v>
      </c>
      <c r="L102" s="37"/>
      <c r="M102" s="184" t="s">
        <v>3</v>
      </c>
      <c r="N102" s="185" t="s">
        <v>43</v>
      </c>
      <c r="O102" s="67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AR102" s="19" t="s">
        <v>206</v>
      </c>
      <c r="AT102" s="19" t="s">
        <v>202</v>
      </c>
      <c r="AU102" s="19" t="s">
        <v>82</v>
      </c>
      <c r="AY102" s="19" t="s">
        <v>200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80</v>
      </c>
      <c r="BK102" s="188">
        <f>ROUND(I102*H102,2)</f>
        <v>0</v>
      </c>
      <c r="BL102" s="19" t="s">
        <v>206</v>
      </c>
      <c r="BM102" s="19" t="s">
        <v>1386</v>
      </c>
    </row>
    <row r="103" s="1" customFormat="1" ht="22.5" customHeight="1">
      <c r="B103" s="176"/>
      <c r="C103" s="177" t="s">
        <v>253</v>
      </c>
      <c r="D103" s="177" t="s">
        <v>202</v>
      </c>
      <c r="E103" s="178" t="s">
        <v>1387</v>
      </c>
      <c r="F103" s="179" t="s">
        <v>1388</v>
      </c>
      <c r="G103" s="180" t="s">
        <v>116</v>
      </c>
      <c r="H103" s="181">
        <v>8</v>
      </c>
      <c r="I103" s="182"/>
      <c r="J103" s="183">
        <f>ROUND(I103*H103,2)</f>
        <v>0</v>
      </c>
      <c r="K103" s="179" t="s">
        <v>3</v>
      </c>
      <c r="L103" s="37"/>
      <c r="M103" s="184" t="s">
        <v>3</v>
      </c>
      <c r="N103" s="185" t="s">
        <v>43</v>
      </c>
      <c r="O103" s="67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AR103" s="19" t="s">
        <v>206</v>
      </c>
      <c r="AT103" s="19" t="s">
        <v>202</v>
      </c>
      <c r="AU103" s="19" t="s">
        <v>82</v>
      </c>
      <c r="AY103" s="19" t="s">
        <v>200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80</v>
      </c>
      <c r="BK103" s="188">
        <f>ROUND(I103*H103,2)</f>
        <v>0</v>
      </c>
      <c r="BL103" s="19" t="s">
        <v>206</v>
      </c>
      <c r="BM103" s="19" t="s">
        <v>1389</v>
      </c>
    </row>
    <row r="104" s="1" customFormat="1" ht="16.5" customHeight="1">
      <c r="B104" s="176"/>
      <c r="C104" s="177" t="s">
        <v>258</v>
      </c>
      <c r="D104" s="177" t="s">
        <v>202</v>
      </c>
      <c r="E104" s="178" t="s">
        <v>1390</v>
      </c>
      <c r="F104" s="179" t="s">
        <v>1391</v>
      </c>
      <c r="G104" s="180" t="s">
        <v>1364</v>
      </c>
      <c r="H104" s="181">
        <v>1</v>
      </c>
      <c r="I104" s="182"/>
      <c r="J104" s="183">
        <f>ROUND(I104*H104,2)</f>
        <v>0</v>
      </c>
      <c r="K104" s="179" t="s">
        <v>3</v>
      </c>
      <c r="L104" s="37"/>
      <c r="M104" s="184" t="s">
        <v>3</v>
      </c>
      <c r="N104" s="185" t="s">
        <v>43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AR104" s="19" t="s">
        <v>206</v>
      </c>
      <c r="AT104" s="19" t="s">
        <v>202</v>
      </c>
      <c r="AU104" s="19" t="s">
        <v>82</v>
      </c>
      <c r="AY104" s="19" t="s">
        <v>200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80</v>
      </c>
      <c r="BK104" s="188">
        <f>ROUND(I104*H104,2)</f>
        <v>0</v>
      </c>
      <c r="BL104" s="19" t="s">
        <v>206</v>
      </c>
      <c r="BM104" s="19" t="s">
        <v>1392</v>
      </c>
    </row>
    <row r="105" s="1" customFormat="1" ht="22.5" customHeight="1">
      <c r="B105" s="176"/>
      <c r="C105" s="177" t="s">
        <v>263</v>
      </c>
      <c r="D105" s="177" t="s">
        <v>202</v>
      </c>
      <c r="E105" s="178" t="s">
        <v>1393</v>
      </c>
      <c r="F105" s="179" t="s">
        <v>1394</v>
      </c>
      <c r="G105" s="180" t="s">
        <v>116</v>
      </c>
      <c r="H105" s="181">
        <v>25</v>
      </c>
      <c r="I105" s="182"/>
      <c r="J105" s="183">
        <f>ROUND(I105*H105,2)</f>
        <v>0</v>
      </c>
      <c r="K105" s="179" t="s">
        <v>3</v>
      </c>
      <c r="L105" s="37"/>
      <c r="M105" s="184" t="s">
        <v>3</v>
      </c>
      <c r="N105" s="185" t="s">
        <v>43</v>
      </c>
      <c r="O105" s="67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AR105" s="19" t="s">
        <v>206</v>
      </c>
      <c r="AT105" s="19" t="s">
        <v>202</v>
      </c>
      <c r="AU105" s="19" t="s">
        <v>82</v>
      </c>
      <c r="AY105" s="19" t="s">
        <v>200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80</v>
      </c>
      <c r="BK105" s="188">
        <f>ROUND(I105*H105,2)</f>
        <v>0</v>
      </c>
      <c r="BL105" s="19" t="s">
        <v>206</v>
      </c>
      <c r="BM105" s="19" t="s">
        <v>1395</v>
      </c>
    </row>
    <row r="106" s="1" customFormat="1" ht="22.5" customHeight="1">
      <c r="B106" s="176"/>
      <c r="C106" s="177" t="s">
        <v>268</v>
      </c>
      <c r="D106" s="177" t="s">
        <v>202</v>
      </c>
      <c r="E106" s="178" t="s">
        <v>1396</v>
      </c>
      <c r="F106" s="179" t="s">
        <v>1397</v>
      </c>
      <c r="G106" s="180" t="s">
        <v>116</v>
      </c>
      <c r="H106" s="181">
        <v>2</v>
      </c>
      <c r="I106" s="182"/>
      <c r="J106" s="183">
        <f>ROUND(I106*H106,2)</f>
        <v>0</v>
      </c>
      <c r="K106" s="179" t="s">
        <v>3</v>
      </c>
      <c r="L106" s="37"/>
      <c r="M106" s="184" t="s">
        <v>3</v>
      </c>
      <c r="N106" s="185" t="s">
        <v>43</v>
      </c>
      <c r="O106" s="67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AR106" s="19" t="s">
        <v>206</v>
      </c>
      <c r="AT106" s="19" t="s">
        <v>202</v>
      </c>
      <c r="AU106" s="19" t="s">
        <v>82</v>
      </c>
      <c r="AY106" s="19" t="s">
        <v>200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80</v>
      </c>
      <c r="BK106" s="188">
        <f>ROUND(I106*H106,2)</f>
        <v>0</v>
      </c>
      <c r="BL106" s="19" t="s">
        <v>206</v>
      </c>
      <c r="BM106" s="19" t="s">
        <v>1398</v>
      </c>
    </row>
    <row r="107" s="1" customFormat="1" ht="22.5" customHeight="1">
      <c r="B107" s="176"/>
      <c r="C107" s="177" t="s">
        <v>273</v>
      </c>
      <c r="D107" s="177" t="s">
        <v>202</v>
      </c>
      <c r="E107" s="178" t="s">
        <v>1399</v>
      </c>
      <c r="F107" s="179" t="s">
        <v>1400</v>
      </c>
      <c r="G107" s="180" t="s">
        <v>116</v>
      </c>
      <c r="H107" s="181">
        <v>6</v>
      </c>
      <c r="I107" s="182"/>
      <c r="J107" s="183">
        <f>ROUND(I107*H107,2)</f>
        <v>0</v>
      </c>
      <c r="K107" s="179" t="s">
        <v>3</v>
      </c>
      <c r="L107" s="37"/>
      <c r="M107" s="184" t="s">
        <v>3</v>
      </c>
      <c r="N107" s="185" t="s">
        <v>43</v>
      </c>
      <c r="O107" s="67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AR107" s="19" t="s">
        <v>206</v>
      </c>
      <c r="AT107" s="19" t="s">
        <v>202</v>
      </c>
      <c r="AU107" s="19" t="s">
        <v>82</v>
      </c>
      <c r="AY107" s="19" t="s">
        <v>200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80</v>
      </c>
      <c r="BK107" s="188">
        <f>ROUND(I107*H107,2)</f>
        <v>0</v>
      </c>
      <c r="BL107" s="19" t="s">
        <v>206</v>
      </c>
      <c r="BM107" s="19" t="s">
        <v>1401</v>
      </c>
    </row>
    <row r="108" s="1" customFormat="1" ht="22.5" customHeight="1">
      <c r="B108" s="176"/>
      <c r="C108" s="177" t="s">
        <v>9</v>
      </c>
      <c r="D108" s="177" t="s">
        <v>202</v>
      </c>
      <c r="E108" s="178" t="s">
        <v>1402</v>
      </c>
      <c r="F108" s="179" t="s">
        <v>1400</v>
      </c>
      <c r="G108" s="180" t="s">
        <v>116</v>
      </c>
      <c r="H108" s="181">
        <v>2</v>
      </c>
      <c r="I108" s="182"/>
      <c r="J108" s="183">
        <f>ROUND(I108*H108,2)</f>
        <v>0</v>
      </c>
      <c r="K108" s="179" t="s">
        <v>3</v>
      </c>
      <c r="L108" s="37"/>
      <c r="M108" s="184" t="s">
        <v>3</v>
      </c>
      <c r="N108" s="185" t="s">
        <v>43</v>
      </c>
      <c r="O108" s="67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AR108" s="19" t="s">
        <v>206</v>
      </c>
      <c r="AT108" s="19" t="s">
        <v>202</v>
      </c>
      <c r="AU108" s="19" t="s">
        <v>82</v>
      </c>
      <c r="AY108" s="19" t="s">
        <v>200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80</v>
      </c>
      <c r="BK108" s="188">
        <f>ROUND(I108*H108,2)</f>
        <v>0</v>
      </c>
      <c r="BL108" s="19" t="s">
        <v>206</v>
      </c>
      <c r="BM108" s="19" t="s">
        <v>1403</v>
      </c>
    </row>
    <row r="109" s="1" customFormat="1" ht="16.5" customHeight="1">
      <c r="B109" s="176"/>
      <c r="C109" s="177" t="s">
        <v>282</v>
      </c>
      <c r="D109" s="177" t="s">
        <v>202</v>
      </c>
      <c r="E109" s="178" t="s">
        <v>1404</v>
      </c>
      <c r="F109" s="179" t="s">
        <v>1405</v>
      </c>
      <c r="G109" s="180" t="s">
        <v>116</v>
      </c>
      <c r="H109" s="181">
        <v>44</v>
      </c>
      <c r="I109" s="182"/>
      <c r="J109" s="183">
        <f>ROUND(I109*H109,2)</f>
        <v>0</v>
      </c>
      <c r="K109" s="179" t="s">
        <v>3</v>
      </c>
      <c r="L109" s="37"/>
      <c r="M109" s="184" t="s">
        <v>3</v>
      </c>
      <c r="N109" s="185" t="s">
        <v>43</v>
      </c>
      <c r="O109" s="67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AR109" s="19" t="s">
        <v>206</v>
      </c>
      <c r="AT109" s="19" t="s">
        <v>202</v>
      </c>
      <c r="AU109" s="19" t="s">
        <v>82</v>
      </c>
      <c r="AY109" s="19" t="s">
        <v>200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80</v>
      </c>
      <c r="BK109" s="188">
        <f>ROUND(I109*H109,2)</f>
        <v>0</v>
      </c>
      <c r="BL109" s="19" t="s">
        <v>206</v>
      </c>
      <c r="BM109" s="19" t="s">
        <v>1406</v>
      </c>
    </row>
    <row r="110" s="1" customFormat="1" ht="16.5" customHeight="1">
      <c r="B110" s="176"/>
      <c r="C110" s="177" t="s">
        <v>287</v>
      </c>
      <c r="D110" s="177" t="s">
        <v>202</v>
      </c>
      <c r="E110" s="178" t="s">
        <v>1407</v>
      </c>
      <c r="F110" s="179" t="s">
        <v>1408</v>
      </c>
      <c r="G110" s="180" t="s">
        <v>116</v>
      </c>
      <c r="H110" s="181">
        <v>9</v>
      </c>
      <c r="I110" s="182"/>
      <c r="J110" s="183">
        <f>ROUND(I110*H110,2)</f>
        <v>0</v>
      </c>
      <c r="K110" s="179" t="s">
        <v>3</v>
      </c>
      <c r="L110" s="37"/>
      <c r="M110" s="184" t="s">
        <v>3</v>
      </c>
      <c r="N110" s="185" t="s">
        <v>43</v>
      </c>
      <c r="O110" s="67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AR110" s="19" t="s">
        <v>206</v>
      </c>
      <c r="AT110" s="19" t="s">
        <v>202</v>
      </c>
      <c r="AU110" s="19" t="s">
        <v>82</v>
      </c>
      <c r="AY110" s="19" t="s">
        <v>200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80</v>
      </c>
      <c r="BK110" s="188">
        <f>ROUND(I110*H110,2)</f>
        <v>0</v>
      </c>
      <c r="BL110" s="19" t="s">
        <v>206</v>
      </c>
      <c r="BM110" s="19" t="s">
        <v>1409</v>
      </c>
    </row>
    <row r="111" s="1" customFormat="1" ht="16.5" customHeight="1">
      <c r="B111" s="176"/>
      <c r="C111" s="177" t="s">
        <v>292</v>
      </c>
      <c r="D111" s="177" t="s">
        <v>202</v>
      </c>
      <c r="E111" s="178" t="s">
        <v>1410</v>
      </c>
      <c r="F111" s="179" t="s">
        <v>1411</v>
      </c>
      <c r="G111" s="180" t="s">
        <v>116</v>
      </c>
      <c r="H111" s="181">
        <v>2</v>
      </c>
      <c r="I111" s="182"/>
      <c r="J111" s="183">
        <f>ROUND(I111*H111,2)</f>
        <v>0</v>
      </c>
      <c r="K111" s="179" t="s">
        <v>3</v>
      </c>
      <c r="L111" s="37"/>
      <c r="M111" s="184" t="s">
        <v>3</v>
      </c>
      <c r="N111" s="185" t="s">
        <v>43</v>
      </c>
      <c r="O111" s="67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AR111" s="19" t="s">
        <v>206</v>
      </c>
      <c r="AT111" s="19" t="s">
        <v>202</v>
      </c>
      <c r="AU111" s="19" t="s">
        <v>82</v>
      </c>
      <c r="AY111" s="19" t="s">
        <v>200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9" t="s">
        <v>80</v>
      </c>
      <c r="BK111" s="188">
        <f>ROUND(I111*H111,2)</f>
        <v>0</v>
      </c>
      <c r="BL111" s="19" t="s">
        <v>206</v>
      </c>
      <c r="BM111" s="19" t="s">
        <v>1412</v>
      </c>
    </row>
    <row r="112" s="1" customFormat="1" ht="22.5" customHeight="1">
      <c r="B112" s="176"/>
      <c r="C112" s="177" t="s">
        <v>297</v>
      </c>
      <c r="D112" s="177" t="s">
        <v>202</v>
      </c>
      <c r="E112" s="178" t="s">
        <v>1413</v>
      </c>
      <c r="F112" s="179" t="s">
        <v>1414</v>
      </c>
      <c r="G112" s="180" t="s">
        <v>116</v>
      </c>
      <c r="H112" s="181">
        <v>36</v>
      </c>
      <c r="I112" s="182"/>
      <c r="J112" s="183">
        <f>ROUND(I112*H112,2)</f>
        <v>0</v>
      </c>
      <c r="K112" s="179" t="s">
        <v>3</v>
      </c>
      <c r="L112" s="37"/>
      <c r="M112" s="184" t="s">
        <v>3</v>
      </c>
      <c r="N112" s="185" t="s">
        <v>43</v>
      </c>
      <c r="O112" s="67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AR112" s="19" t="s">
        <v>206</v>
      </c>
      <c r="AT112" s="19" t="s">
        <v>202</v>
      </c>
      <c r="AU112" s="19" t="s">
        <v>82</v>
      </c>
      <c r="AY112" s="19" t="s">
        <v>200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9" t="s">
        <v>80</v>
      </c>
      <c r="BK112" s="188">
        <f>ROUND(I112*H112,2)</f>
        <v>0</v>
      </c>
      <c r="BL112" s="19" t="s">
        <v>206</v>
      </c>
      <c r="BM112" s="19" t="s">
        <v>1415</v>
      </c>
    </row>
    <row r="113" s="1" customFormat="1" ht="16.5" customHeight="1">
      <c r="B113" s="176"/>
      <c r="C113" s="177" t="s">
        <v>317</v>
      </c>
      <c r="D113" s="177" t="s">
        <v>202</v>
      </c>
      <c r="E113" s="178" t="s">
        <v>1416</v>
      </c>
      <c r="F113" s="179" t="s">
        <v>1417</v>
      </c>
      <c r="G113" s="180" t="s">
        <v>1364</v>
      </c>
      <c r="H113" s="181">
        <v>3</v>
      </c>
      <c r="I113" s="182"/>
      <c r="J113" s="183">
        <f>ROUND(I113*H113,2)</f>
        <v>0</v>
      </c>
      <c r="K113" s="179" t="s">
        <v>3</v>
      </c>
      <c r="L113" s="37"/>
      <c r="M113" s="184" t="s">
        <v>3</v>
      </c>
      <c r="N113" s="185" t="s">
        <v>43</v>
      </c>
      <c r="O113" s="67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AR113" s="19" t="s">
        <v>206</v>
      </c>
      <c r="AT113" s="19" t="s">
        <v>202</v>
      </c>
      <c r="AU113" s="19" t="s">
        <v>82</v>
      </c>
      <c r="AY113" s="19" t="s">
        <v>200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80</v>
      </c>
      <c r="BK113" s="188">
        <f>ROUND(I113*H113,2)</f>
        <v>0</v>
      </c>
      <c r="BL113" s="19" t="s">
        <v>206</v>
      </c>
      <c r="BM113" s="19" t="s">
        <v>1418</v>
      </c>
    </row>
    <row r="114" s="1" customFormat="1" ht="16.5" customHeight="1">
      <c r="B114" s="176"/>
      <c r="C114" s="177" t="s">
        <v>8</v>
      </c>
      <c r="D114" s="177" t="s">
        <v>202</v>
      </c>
      <c r="E114" s="178" t="s">
        <v>1419</v>
      </c>
      <c r="F114" s="179" t="s">
        <v>1420</v>
      </c>
      <c r="G114" s="180" t="s">
        <v>1364</v>
      </c>
      <c r="H114" s="181">
        <v>1</v>
      </c>
      <c r="I114" s="182"/>
      <c r="J114" s="183">
        <f>ROUND(I114*H114,2)</f>
        <v>0</v>
      </c>
      <c r="K114" s="179" t="s">
        <v>3</v>
      </c>
      <c r="L114" s="37"/>
      <c r="M114" s="184" t="s">
        <v>3</v>
      </c>
      <c r="N114" s="185" t="s">
        <v>43</v>
      </c>
      <c r="O114" s="67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AR114" s="19" t="s">
        <v>206</v>
      </c>
      <c r="AT114" s="19" t="s">
        <v>202</v>
      </c>
      <c r="AU114" s="19" t="s">
        <v>82</v>
      </c>
      <c r="AY114" s="19" t="s">
        <v>200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80</v>
      </c>
      <c r="BK114" s="188">
        <f>ROUND(I114*H114,2)</f>
        <v>0</v>
      </c>
      <c r="BL114" s="19" t="s">
        <v>206</v>
      </c>
      <c r="BM114" s="19" t="s">
        <v>1421</v>
      </c>
    </row>
    <row r="115" s="1" customFormat="1" ht="16.5" customHeight="1">
      <c r="B115" s="176"/>
      <c r="C115" s="177" t="s">
        <v>326</v>
      </c>
      <c r="D115" s="177" t="s">
        <v>202</v>
      </c>
      <c r="E115" s="178" t="s">
        <v>1422</v>
      </c>
      <c r="F115" s="179" t="s">
        <v>1423</v>
      </c>
      <c r="G115" s="180" t="s">
        <v>1364</v>
      </c>
      <c r="H115" s="181">
        <v>3</v>
      </c>
      <c r="I115" s="182"/>
      <c r="J115" s="183">
        <f>ROUND(I115*H115,2)</f>
        <v>0</v>
      </c>
      <c r="K115" s="179" t="s">
        <v>3</v>
      </c>
      <c r="L115" s="37"/>
      <c r="M115" s="184" t="s">
        <v>3</v>
      </c>
      <c r="N115" s="185" t="s">
        <v>43</v>
      </c>
      <c r="O115" s="67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AR115" s="19" t="s">
        <v>206</v>
      </c>
      <c r="AT115" s="19" t="s">
        <v>202</v>
      </c>
      <c r="AU115" s="19" t="s">
        <v>82</v>
      </c>
      <c r="AY115" s="19" t="s">
        <v>200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9" t="s">
        <v>80</v>
      </c>
      <c r="BK115" s="188">
        <f>ROUND(I115*H115,2)</f>
        <v>0</v>
      </c>
      <c r="BL115" s="19" t="s">
        <v>206</v>
      </c>
      <c r="BM115" s="19" t="s">
        <v>1424</v>
      </c>
    </row>
    <row r="116" s="1" customFormat="1" ht="16.5" customHeight="1">
      <c r="B116" s="176"/>
      <c r="C116" s="177" t="s">
        <v>331</v>
      </c>
      <c r="D116" s="177" t="s">
        <v>202</v>
      </c>
      <c r="E116" s="178" t="s">
        <v>1425</v>
      </c>
      <c r="F116" s="179" t="s">
        <v>1426</v>
      </c>
      <c r="G116" s="180" t="s">
        <v>1364</v>
      </c>
      <c r="H116" s="181">
        <v>1</v>
      </c>
      <c r="I116" s="182"/>
      <c r="J116" s="183">
        <f>ROUND(I116*H116,2)</f>
        <v>0</v>
      </c>
      <c r="K116" s="179" t="s">
        <v>3</v>
      </c>
      <c r="L116" s="37"/>
      <c r="M116" s="184" t="s">
        <v>3</v>
      </c>
      <c r="N116" s="185" t="s">
        <v>43</v>
      </c>
      <c r="O116" s="67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AR116" s="19" t="s">
        <v>206</v>
      </c>
      <c r="AT116" s="19" t="s">
        <v>202</v>
      </c>
      <c r="AU116" s="19" t="s">
        <v>82</v>
      </c>
      <c r="AY116" s="19" t="s">
        <v>200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9" t="s">
        <v>80</v>
      </c>
      <c r="BK116" s="188">
        <f>ROUND(I116*H116,2)</f>
        <v>0</v>
      </c>
      <c r="BL116" s="19" t="s">
        <v>206</v>
      </c>
      <c r="BM116" s="19" t="s">
        <v>1427</v>
      </c>
    </row>
    <row r="117" s="1" customFormat="1" ht="16.5" customHeight="1">
      <c r="B117" s="176"/>
      <c r="C117" s="177" t="s">
        <v>337</v>
      </c>
      <c r="D117" s="177" t="s">
        <v>202</v>
      </c>
      <c r="E117" s="178" t="s">
        <v>1428</v>
      </c>
      <c r="F117" s="179" t="s">
        <v>1429</v>
      </c>
      <c r="G117" s="180" t="s">
        <v>1364</v>
      </c>
      <c r="H117" s="181">
        <v>1</v>
      </c>
      <c r="I117" s="182"/>
      <c r="J117" s="183">
        <f>ROUND(I117*H117,2)</f>
        <v>0</v>
      </c>
      <c r="K117" s="179" t="s">
        <v>3</v>
      </c>
      <c r="L117" s="37"/>
      <c r="M117" s="184" t="s">
        <v>3</v>
      </c>
      <c r="N117" s="185" t="s">
        <v>43</v>
      </c>
      <c r="O117" s="67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AR117" s="19" t="s">
        <v>206</v>
      </c>
      <c r="AT117" s="19" t="s">
        <v>202</v>
      </c>
      <c r="AU117" s="19" t="s">
        <v>82</v>
      </c>
      <c r="AY117" s="19" t="s">
        <v>200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80</v>
      </c>
      <c r="BK117" s="188">
        <f>ROUND(I117*H117,2)</f>
        <v>0</v>
      </c>
      <c r="BL117" s="19" t="s">
        <v>206</v>
      </c>
      <c r="BM117" s="19" t="s">
        <v>1430</v>
      </c>
    </row>
    <row r="118" s="1" customFormat="1" ht="16.5" customHeight="1">
      <c r="B118" s="176"/>
      <c r="C118" s="177" t="s">
        <v>346</v>
      </c>
      <c r="D118" s="177" t="s">
        <v>202</v>
      </c>
      <c r="E118" s="178" t="s">
        <v>1431</v>
      </c>
      <c r="F118" s="179" t="s">
        <v>1432</v>
      </c>
      <c r="G118" s="180" t="s">
        <v>1364</v>
      </c>
      <c r="H118" s="181">
        <v>1</v>
      </c>
      <c r="I118" s="182"/>
      <c r="J118" s="183">
        <f>ROUND(I118*H118,2)</f>
        <v>0</v>
      </c>
      <c r="K118" s="179" t="s">
        <v>3</v>
      </c>
      <c r="L118" s="37"/>
      <c r="M118" s="184" t="s">
        <v>3</v>
      </c>
      <c r="N118" s="185" t="s">
        <v>43</v>
      </c>
      <c r="O118" s="67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AR118" s="19" t="s">
        <v>206</v>
      </c>
      <c r="AT118" s="19" t="s">
        <v>202</v>
      </c>
      <c r="AU118" s="19" t="s">
        <v>82</v>
      </c>
      <c r="AY118" s="19" t="s">
        <v>200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80</v>
      </c>
      <c r="BK118" s="188">
        <f>ROUND(I118*H118,2)</f>
        <v>0</v>
      </c>
      <c r="BL118" s="19" t="s">
        <v>206</v>
      </c>
      <c r="BM118" s="19" t="s">
        <v>1433</v>
      </c>
    </row>
    <row r="119" s="1" customFormat="1" ht="16.5" customHeight="1">
      <c r="B119" s="176"/>
      <c r="C119" s="177" t="s">
        <v>350</v>
      </c>
      <c r="D119" s="177" t="s">
        <v>202</v>
      </c>
      <c r="E119" s="178" t="s">
        <v>1434</v>
      </c>
      <c r="F119" s="179" t="s">
        <v>1435</v>
      </c>
      <c r="G119" s="180" t="s">
        <v>1364</v>
      </c>
      <c r="H119" s="181">
        <v>1</v>
      </c>
      <c r="I119" s="182"/>
      <c r="J119" s="183">
        <f>ROUND(I119*H119,2)</f>
        <v>0</v>
      </c>
      <c r="K119" s="179" t="s">
        <v>3</v>
      </c>
      <c r="L119" s="37"/>
      <c r="M119" s="184" t="s">
        <v>3</v>
      </c>
      <c r="N119" s="185" t="s">
        <v>43</v>
      </c>
      <c r="O119" s="67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AR119" s="19" t="s">
        <v>206</v>
      </c>
      <c r="AT119" s="19" t="s">
        <v>202</v>
      </c>
      <c r="AU119" s="19" t="s">
        <v>82</v>
      </c>
      <c r="AY119" s="19" t="s">
        <v>200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9" t="s">
        <v>80</v>
      </c>
      <c r="BK119" s="188">
        <f>ROUND(I119*H119,2)</f>
        <v>0</v>
      </c>
      <c r="BL119" s="19" t="s">
        <v>206</v>
      </c>
      <c r="BM119" s="19" t="s">
        <v>1436</v>
      </c>
    </row>
    <row r="120" s="11" customFormat="1" ht="22.8" customHeight="1">
      <c r="B120" s="163"/>
      <c r="D120" s="164" t="s">
        <v>71</v>
      </c>
      <c r="E120" s="174" t="s">
        <v>82</v>
      </c>
      <c r="F120" s="174" t="s">
        <v>1437</v>
      </c>
      <c r="I120" s="166"/>
      <c r="J120" s="175">
        <f>BK120</f>
        <v>0</v>
      </c>
      <c r="L120" s="163"/>
      <c r="M120" s="168"/>
      <c r="N120" s="169"/>
      <c r="O120" s="169"/>
      <c r="P120" s="170">
        <f>SUM(P121:P144)</f>
        <v>0</v>
      </c>
      <c r="Q120" s="169"/>
      <c r="R120" s="170">
        <f>SUM(R121:R144)</f>
        <v>0</v>
      </c>
      <c r="S120" s="169"/>
      <c r="T120" s="171">
        <f>SUM(T121:T144)</f>
        <v>0</v>
      </c>
      <c r="AR120" s="164" t="s">
        <v>80</v>
      </c>
      <c r="AT120" s="172" t="s">
        <v>71</v>
      </c>
      <c r="AU120" s="172" t="s">
        <v>80</v>
      </c>
      <c r="AY120" s="164" t="s">
        <v>200</v>
      </c>
      <c r="BK120" s="173">
        <f>SUM(BK121:BK144)</f>
        <v>0</v>
      </c>
    </row>
    <row r="121" s="1" customFormat="1" ht="16.5" customHeight="1">
      <c r="B121" s="176"/>
      <c r="C121" s="213" t="s">
        <v>354</v>
      </c>
      <c r="D121" s="213" t="s">
        <v>407</v>
      </c>
      <c r="E121" s="214" t="s">
        <v>1438</v>
      </c>
      <c r="F121" s="215" t="s">
        <v>1439</v>
      </c>
      <c r="G121" s="216" t="s">
        <v>116</v>
      </c>
      <c r="H121" s="217">
        <v>25</v>
      </c>
      <c r="I121" s="218"/>
      <c r="J121" s="219">
        <f>ROUND(I121*H121,2)</f>
        <v>0</v>
      </c>
      <c r="K121" s="215" t="s">
        <v>3</v>
      </c>
      <c r="L121" s="220"/>
      <c r="M121" s="221" t="s">
        <v>3</v>
      </c>
      <c r="N121" s="222" t="s">
        <v>43</v>
      </c>
      <c r="O121" s="67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AR121" s="19" t="s">
        <v>145</v>
      </c>
      <c r="AT121" s="19" t="s">
        <v>407</v>
      </c>
      <c r="AU121" s="19" t="s">
        <v>82</v>
      </c>
      <c r="AY121" s="19" t="s">
        <v>200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9" t="s">
        <v>80</v>
      </c>
      <c r="BK121" s="188">
        <f>ROUND(I121*H121,2)</f>
        <v>0</v>
      </c>
      <c r="BL121" s="19" t="s">
        <v>206</v>
      </c>
      <c r="BM121" s="19" t="s">
        <v>1440</v>
      </c>
    </row>
    <row r="122" s="1" customFormat="1" ht="16.5" customHeight="1">
      <c r="B122" s="176"/>
      <c r="C122" s="213" t="s">
        <v>360</v>
      </c>
      <c r="D122" s="213" t="s">
        <v>407</v>
      </c>
      <c r="E122" s="214" t="s">
        <v>1441</v>
      </c>
      <c r="F122" s="215" t="s">
        <v>1442</v>
      </c>
      <c r="G122" s="216" t="s">
        <v>1364</v>
      </c>
      <c r="H122" s="217">
        <v>3</v>
      </c>
      <c r="I122" s="218"/>
      <c r="J122" s="219">
        <f>ROUND(I122*H122,2)</f>
        <v>0</v>
      </c>
      <c r="K122" s="215" t="s">
        <v>3</v>
      </c>
      <c r="L122" s="220"/>
      <c r="M122" s="221" t="s">
        <v>3</v>
      </c>
      <c r="N122" s="222" t="s">
        <v>43</v>
      </c>
      <c r="O122" s="67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AR122" s="19" t="s">
        <v>145</v>
      </c>
      <c r="AT122" s="19" t="s">
        <v>407</v>
      </c>
      <c r="AU122" s="19" t="s">
        <v>82</v>
      </c>
      <c r="AY122" s="19" t="s">
        <v>200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9" t="s">
        <v>80</v>
      </c>
      <c r="BK122" s="188">
        <f>ROUND(I122*H122,2)</f>
        <v>0</v>
      </c>
      <c r="BL122" s="19" t="s">
        <v>206</v>
      </c>
      <c r="BM122" s="19" t="s">
        <v>1443</v>
      </c>
    </row>
    <row r="123" s="1" customFormat="1" ht="16.5" customHeight="1">
      <c r="B123" s="176"/>
      <c r="C123" s="213" t="s">
        <v>364</v>
      </c>
      <c r="D123" s="213" t="s">
        <v>407</v>
      </c>
      <c r="E123" s="214" t="s">
        <v>1444</v>
      </c>
      <c r="F123" s="215" t="s">
        <v>1445</v>
      </c>
      <c r="G123" s="216" t="s">
        <v>1364</v>
      </c>
      <c r="H123" s="217">
        <v>1</v>
      </c>
      <c r="I123" s="218"/>
      <c r="J123" s="219">
        <f>ROUND(I123*H123,2)</f>
        <v>0</v>
      </c>
      <c r="K123" s="215" t="s">
        <v>3</v>
      </c>
      <c r="L123" s="220"/>
      <c r="M123" s="221" t="s">
        <v>3</v>
      </c>
      <c r="N123" s="222" t="s">
        <v>43</v>
      </c>
      <c r="O123" s="67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AR123" s="19" t="s">
        <v>145</v>
      </c>
      <c r="AT123" s="19" t="s">
        <v>407</v>
      </c>
      <c r="AU123" s="19" t="s">
        <v>82</v>
      </c>
      <c r="AY123" s="19" t="s">
        <v>200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80</v>
      </c>
      <c r="BK123" s="188">
        <f>ROUND(I123*H123,2)</f>
        <v>0</v>
      </c>
      <c r="BL123" s="19" t="s">
        <v>206</v>
      </c>
      <c r="BM123" s="19" t="s">
        <v>1446</v>
      </c>
    </row>
    <row r="124" s="1" customFormat="1" ht="16.5" customHeight="1">
      <c r="B124" s="176"/>
      <c r="C124" s="213" t="s">
        <v>369</v>
      </c>
      <c r="D124" s="213" t="s">
        <v>407</v>
      </c>
      <c r="E124" s="214" t="s">
        <v>1447</v>
      </c>
      <c r="F124" s="215" t="s">
        <v>1448</v>
      </c>
      <c r="G124" s="216" t="s">
        <v>1364</v>
      </c>
      <c r="H124" s="217">
        <v>1</v>
      </c>
      <c r="I124" s="218"/>
      <c r="J124" s="219">
        <f>ROUND(I124*H124,2)</f>
        <v>0</v>
      </c>
      <c r="K124" s="215" t="s">
        <v>3</v>
      </c>
      <c r="L124" s="220"/>
      <c r="M124" s="221" t="s">
        <v>3</v>
      </c>
      <c r="N124" s="222" t="s">
        <v>43</v>
      </c>
      <c r="O124" s="67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AR124" s="19" t="s">
        <v>145</v>
      </c>
      <c r="AT124" s="19" t="s">
        <v>407</v>
      </c>
      <c r="AU124" s="19" t="s">
        <v>82</v>
      </c>
      <c r="AY124" s="19" t="s">
        <v>200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9" t="s">
        <v>80</v>
      </c>
      <c r="BK124" s="188">
        <f>ROUND(I124*H124,2)</f>
        <v>0</v>
      </c>
      <c r="BL124" s="19" t="s">
        <v>206</v>
      </c>
      <c r="BM124" s="19" t="s">
        <v>1449</v>
      </c>
    </row>
    <row r="125" s="1" customFormat="1" ht="16.5" customHeight="1">
      <c r="B125" s="176"/>
      <c r="C125" s="213" t="s">
        <v>381</v>
      </c>
      <c r="D125" s="213" t="s">
        <v>407</v>
      </c>
      <c r="E125" s="214" t="s">
        <v>1450</v>
      </c>
      <c r="F125" s="215" t="s">
        <v>1451</v>
      </c>
      <c r="G125" s="216" t="s">
        <v>1364</v>
      </c>
      <c r="H125" s="217">
        <v>1</v>
      </c>
      <c r="I125" s="218"/>
      <c r="J125" s="219">
        <f>ROUND(I125*H125,2)</f>
        <v>0</v>
      </c>
      <c r="K125" s="215" t="s">
        <v>3</v>
      </c>
      <c r="L125" s="220"/>
      <c r="M125" s="221" t="s">
        <v>3</v>
      </c>
      <c r="N125" s="222" t="s">
        <v>43</v>
      </c>
      <c r="O125" s="67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AR125" s="19" t="s">
        <v>145</v>
      </c>
      <c r="AT125" s="19" t="s">
        <v>407</v>
      </c>
      <c r="AU125" s="19" t="s">
        <v>82</v>
      </c>
      <c r="AY125" s="19" t="s">
        <v>200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80</v>
      </c>
      <c r="BK125" s="188">
        <f>ROUND(I125*H125,2)</f>
        <v>0</v>
      </c>
      <c r="BL125" s="19" t="s">
        <v>206</v>
      </c>
      <c r="BM125" s="19" t="s">
        <v>1452</v>
      </c>
    </row>
    <row r="126" s="1" customFormat="1" ht="16.5" customHeight="1">
      <c r="B126" s="176"/>
      <c r="C126" s="213" t="s">
        <v>387</v>
      </c>
      <c r="D126" s="213" t="s">
        <v>407</v>
      </c>
      <c r="E126" s="214" t="s">
        <v>1453</v>
      </c>
      <c r="F126" s="215" t="s">
        <v>1454</v>
      </c>
      <c r="G126" s="216" t="s">
        <v>116</v>
      </c>
      <c r="H126" s="217">
        <v>8</v>
      </c>
      <c r="I126" s="218"/>
      <c r="J126" s="219">
        <f>ROUND(I126*H126,2)</f>
        <v>0</v>
      </c>
      <c r="K126" s="215" t="s">
        <v>3</v>
      </c>
      <c r="L126" s="220"/>
      <c r="M126" s="221" t="s">
        <v>3</v>
      </c>
      <c r="N126" s="222" t="s">
        <v>43</v>
      </c>
      <c r="O126" s="67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AR126" s="19" t="s">
        <v>145</v>
      </c>
      <c r="AT126" s="19" t="s">
        <v>407</v>
      </c>
      <c r="AU126" s="19" t="s">
        <v>82</v>
      </c>
      <c r="AY126" s="19" t="s">
        <v>200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80</v>
      </c>
      <c r="BK126" s="188">
        <f>ROUND(I126*H126,2)</f>
        <v>0</v>
      </c>
      <c r="BL126" s="19" t="s">
        <v>206</v>
      </c>
      <c r="BM126" s="19" t="s">
        <v>1455</v>
      </c>
    </row>
    <row r="127" s="1" customFormat="1" ht="16.5" customHeight="1">
      <c r="B127" s="176"/>
      <c r="C127" s="213" t="s">
        <v>392</v>
      </c>
      <c r="D127" s="213" t="s">
        <v>407</v>
      </c>
      <c r="E127" s="214" t="s">
        <v>1456</v>
      </c>
      <c r="F127" s="215" t="s">
        <v>1457</v>
      </c>
      <c r="G127" s="216" t="s">
        <v>1364</v>
      </c>
      <c r="H127" s="217">
        <v>1</v>
      </c>
      <c r="I127" s="218"/>
      <c r="J127" s="219">
        <f>ROUND(I127*H127,2)</f>
        <v>0</v>
      </c>
      <c r="K127" s="215" t="s">
        <v>3</v>
      </c>
      <c r="L127" s="220"/>
      <c r="M127" s="221" t="s">
        <v>3</v>
      </c>
      <c r="N127" s="222" t="s">
        <v>43</v>
      </c>
      <c r="O127" s="67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AR127" s="19" t="s">
        <v>145</v>
      </c>
      <c r="AT127" s="19" t="s">
        <v>407</v>
      </c>
      <c r="AU127" s="19" t="s">
        <v>82</v>
      </c>
      <c r="AY127" s="19" t="s">
        <v>200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9" t="s">
        <v>80</v>
      </c>
      <c r="BK127" s="188">
        <f>ROUND(I127*H127,2)</f>
        <v>0</v>
      </c>
      <c r="BL127" s="19" t="s">
        <v>206</v>
      </c>
      <c r="BM127" s="19" t="s">
        <v>1458</v>
      </c>
    </row>
    <row r="128" s="1" customFormat="1" ht="16.5" customHeight="1">
      <c r="B128" s="176"/>
      <c r="C128" s="213" t="s">
        <v>406</v>
      </c>
      <c r="D128" s="213" t="s">
        <v>407</v>
      </c>
      <c r="E128" s="214" t="s">
        <v>1459</v>
      </c>
      <c r="F128" s="215" t="s">
        <v>1460</v>
      </c>
      <c r="G128" s="216" t="s">
        <v>116</v>
      </c>
      <c r="H128" s="217">
        <v>9</v>
      </c>
      <c r="I128" s="218"/>
      <c r="J128" s="219">
        <f>ROUND(I128*H128,2)</f>
        <v>0</v>
      </c>
      <c r="K128" s="215" t="s">
        <v>3</v>
      </c>
      <c r="L128" s="220"/>
      <c r="M128" s="221" t="s">
        <v>3</v>
      </c>
      <c r="N128" s="222" t="s">
        <v>43</v>
      </c>
      <c r="O128" s="67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AR128" s="19" t="s">
        <v>145</v>
      </c>
      <c r="AT128" s="19" t="s">
        <v>407</v>
      </c>
      <c r="AU128" s="19" t="s">
        <v>82</v>
      </c>
      <c r="AY128" s="19" t="s">
        <v>200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80</v>
      </c>
      <c r="BK128" s="188">
        <f>ROUND(I128*H128,2)</f>
        <v>0</v>
      </c>
      <c r="BL128" s="19" t="s">
        <v>206</v>
      </c>
      <c r="BM128" s="19" t="s">
        <v>1461</v>
      </c>
    </row>
    <row r="129" s="1" customFormat="1" ht="16.5" customHeight="1">
      <c r="B129" s="176"/>
      <c r="C129" s="213" t="s">
        <v>412</v>
      </c>
      <c r="D129" s="213" t="s">
        <v>407</v>
      </c>
      <c r="E129" s="214" t="s">
        <v>1462</v>
      </c>
      <c r="F129" s="215" t="s">
        <v>1463</v>
      </c>
      <c r="G129" s="216" t="s">
        <v>116</v>
      </c>
      <c r="H129" s="217">
        <v>2</v>
      </c>
      <c r="I129" s="218"/>
      <c r="J129" s="219">
        <f>ROUND(I129*H129,2)</f>
        <v>0</v>
      </c>
      <c r="K129" s="215" t="s">
        <v>3</v>
      </c>
      <c r="L129" s="220"/>
      <c r="M129" s="221" t="s">
        <v>3</v>
      </c>
      <c r="N129" s="222" t="s">
        <v>43</v>
      </c>
      <c r="O129" s="67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AR129" s="19" t="s">
        <v>145</v>
      </c>
      <c r="AT129" s="19" t="s">
        <v>407</v>
      </c>
      <c r="AU129" s="19" t="s">
        <v>82</v>
      </c>
      <c r="AY129" s="19" t="s">
        <v>200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80</v>
      </c>
      <c r="BK129" s="188">
        <f>ROUND(I129*H129,2)</f>
        <v>0</v>
      </c>
      <c r="BL129" s="19" t="s">
        <v>206</v>
      </c>
      <c r="BM129" s="19" t="s">
        <v>1464</v>
      </c>
    </row>
    <row r="130" s="1" customFormat="1" ht="16.5" customHeight="1">
      <c r="B130" s="176"/>
      <c r="C130" s="213" t="s">
        <v>416</v>
      </c>
      <c r="D130" s="213" t="s">
        <v>407</v>
      </c>
      <c r="E130" s="214" t="s">
        <v>1465</v>
      </c>
      <c r="F130" s="215" t="s">
        <v>1466</v>
      </c>
      <c r="G130" s="216" t="s">
        <v>116</v>
      </c>
      <c r="H130" s="217">
        <v>21</v>
      </c>
      <c r="I130" s="218"/>
      <c r="J130" s="219">
        <f>ROUND(I130*H130,2)</f>
        <v>0</v>
      </c>
      <c r="K130" s="215" t="s">
        <v>3</v>
      </c>
      <c r="L130" s="220"/>
      <c r="M130" s="221" t="s">
        <v>3</v>
      </c>
      <c r="N130" s="222" t="s">
        <v>43</v>
      </c>
      <c r="O130" s="67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AR130" s="19" t="s">
        <v>145</v>
      </c>
      <c r="AT130" s="19" t="s">
        <v>407</v>
      </c>
      <c r="AU130" s="19" t="s">
        <v>82</v>
      </c>
      <c r="AY130" s="19" t="s">
        <v>200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80</v>
      </c>
      <c r="BK130" s="188">
        <f>ROUND(I130*H130,2)</f>
        <v>0</v>
      </c>
      <c r="BL130" s="19" t="s">
        <v>206</v>
      </c>
      <c r="BM130" s="19" t="s">
        <v>1467</v>
      </c>
    </row>
    <row r="131" s="1" customFormat="1" ht="16.5" customHeight="1">
      <c r="B131" s="176"/>
      <c r="C131" s="213" t="s">
        <v>422</v>
      </c>
      <c r="D131" s="213" t="s">
        <v>407</v>
      </c>
      <c r="E131" s="214" t="s">
        <v>1468</v>
      </c>
      <c r="F131" s="215" t="s">
        <v>1469</v>
      </c>
      <c r="G131" s="216" t="s">
        <v>116</v>
      </c>
      <c r="H131" s="217">
        <v>4</v>
      </c>
      <c r="I131" s="218"/>
      <c r="J131" s="219">
        <f>ROUND(I131*H131,2)</f>
        <v>0</v>
      </c>
      <c r="K131" s="215" t="s">
        <v>3</v>
      </c>
      <c r="L131" s="220"/>
      <c r="M131" s="221" t="s">
        <v>3</v>
      </c>
      <c r="N131" s="222" t="s">
        <v>43</v>
      </c>
      <c r="O131" s="67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AR131" s="19" t="s">
        <v>145</v>
      </c>
      <c r="AT131" s="19" t="s">
        <v>407</v>
      </c>
      <c r="AU131" s="19" t="s">
        <v>82</v>
      </c>
      <c r="AY131" s="19" t="s">
        <v>200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9" t="s">
        <v>80</v>
      </c>
      <c r="BK131" s="188">
        <f>ROUND(I131*H131,2)</f>
        <v>0</v>
      </c>
      <c r="BL131" s="19" t="s">
        <v>206</v>
      </c>
      <c r="BM131" s="19" t="s">
        <v>1470</v>
      </c>
    </row>
    <row r="132" s="1" customFormat="1" ht="16.5" customHeight="1">
      <c r="B132" s="176"/>
      <c r="C132" s="213" t="s">
        <v>428</v>
      </c>
      <c r="D132" s="213" t="s">
        <v>407</v>
      </c>
      <c r="E132" s="214" t="s">
        <v>1471</v>
      </c>
      <c r="F132" s="215" t="s">
        <v>1472</v>
      </c>
      <c r="G132" s="216" t="s">
        <v>116</v>
      </c>
      <c r="H132" s="217">
        <v>2</v>
      </c>
      <c r="I132" s="218"/>
      <c r="J132" s="219">
        <f>ROUND(I132*H132,2)</f>
        <v>0</v>
      </c>
      <c r="K132" s="215" t="s">
        <v>3</v>
      </c>
      <c r="L132" s="220"/>
      <c r="M132" s="221" t="s">
        <v>3</v>
      </c>
      <c r="N132" s="222" t="s">
        <v>43</v>
      </c>
      <c r="O132" s="67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AR132" s="19" t="s">
        <v>145</v>
      </c>
      <c r="AT132" s="19" t="s">
        <v>407</v>
      </c>
      <c r="AU132" s="19" t="s">
        <v>82</v>
      </c>
      <c r="AY132" s="19" t="s">
        <v>200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9" t="s">
        <v>80</v>
      </c>
      <c r="BK132" s="188">
        <f>ROUND(I132*H132,2)</f>
        <v>0</v>
      </c>
      <c r="BL132" s="19" t="s">
        <v>206</v>
      </c>
      <c r="BM132" s="19" t="s">
        <v>1473</v>
      </c>
    </row>
    <row r="133" s="1" customFormat="1" ht="16.5" customHeight="1">
      <c r="B133" s="176"/>
      <c r="C133" s="213" t="s">
        <v>432</v>
      </c>
      <c r="D133" s="213" t="s">
        <v>407</v>
      </c>
      <c r="E133" s="214" t="s">
        <v>1474</v>
      </c>
      <c r="F133" s="215" t="s">
        <v>1475</v>
      </c>
      <c r="G133" s="216" t="s">
        <v>116</v>
      </c>
      <c r="H133" s="217">
        <v>6</v>
      </c>
      <c r="I133" s="218"/>
      <c r="J133" s="219">
        <f>ROUND(I133*H133,2)</f>
        <v>0</v>
      </c>
      <c r="K133" s="215" t="s">
        <v>3</v>
      </c>
      <c r="L133" s="220"/>
      <c r="M133" s="221" t="s">
        <v>3</v>
      </c>
      <c r="N133" s="222" t="s">
        <v>43</v>
      </c>
      <c r="O133" s="67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AR133" s="19" t="s">
        <v>145</v>
      </c>
      <c r="AT133" s="19" t="s">
        <v>407</v>
      </c>
      <c r="AU133" s="19" t="s">
        <v>82</v>
      </c>
      <c r="AY133" s="19" t="s">
        <v>200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80</v>
      </c>
      <c r="BK133" s="188">
        <f>ROUND(I133*H133,2)</f>
        <v>0</v>
      </c>
      <c r="BL133" s="19" t="s">
        <v>206</v>
      </c>
      <c r="BM133" s="19" t="s">
        <v>1476</v>
      </c>
    </row>
    <row r="134" s="1" customFormat="1" ht="16.5" customHeight="1">
      <c r="B134" s="176"/>
      <c r="C134" s="213" t="s">
        <v>437</v>
      </c>
      <c r="D134" s="213" t="s">
        <v>407</v>
      </c>
      <c r="E134" s="214" t="s">
        <v>1477</v>
      </c>
      <c r="F134" s="215" t="s">
        <v>1478</v>
      </c>
      <c r="G134" s="216" t="s">
        <v>116</v>
      </c>
      <c r="H134" s="217">
        <v>2</v>
      </c>
      <c r="I134" s="218"/>
      <c r="J134" s="219">
        <f>ROUND(I134*H134,2)</f>
        <v>0</v>
      </c>
      <c r="K134" s="215" t="s">
        <v>3</v>
      </c>
      <c r="L134" s="220"/>
      <c r="M134" s="221" t="s">
        <v>3</v>
      </c>
      <c r="N134" s="222" t="s">
        <v>43</v>
      </c>
      <c r="O134" s="67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AR134" s="19" t="s">
        <v>145</v>
      </c>
      <c r="AT134" s="19" t="s">
        <v>407</v>
      </c>
      <c r="AU134" s="19" t="s">
        <v>82</v>
      </c>
      <c r="AY134" s="19" t="s">
        <v>200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9" t="s">
        <v>80</v>
      </c>
      <c r="BK134" s="188">
        <f>ROUND(I134*H134,2)</f>
        <v>0</v>
      </c>
      <c r="BL134" s="19" t="s">
        <v>206</v>
      </c>
      <c r="BM134" s="19" t="s">
        <v>1479</v>
      </c>
    </row>
    <row r="135" s="1" customFormat="1" ht="16.5" customHeight="1">
      <c r="B135" s="176"/>
      <c r="C135" s="213" t="s">
        <v>441</v>
      </c>
      <c r="D135" s="213" t="s">
        <v>407</v>
      </c>
      <c r="E135" s="214" t="s">
        <v>1480</v>
      </c>
      <c r="F135" s="215" t="s">
        <v>1481</v>
      </c>
      <c r="G135" s="216" t="s">
        <v>1364</v>
      </c>
      <c r="H135" s="217">
        <v>1</v>
      </c>
      <c r="I135" s="218"/>
      <c r="J135" s="219">
        <f>ROUND(I135*H135,2)</f>
        <v>0</v>
      </c>
      <c r="K135" s="215" t="s">
        <v>3</v>
      </c>
      <c r="L135" s="220"/>
      <c r="M135" s="221" t="s">
        <v>3</v>
      </c>
      <c r="N135" s="222" t="s">
        <v>43</v>
      </c>
      <c r="O135" s="67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AR135" s="19" t="s">
        <v>145</v>
      </c>
      <c r="AT135" s="19" t="s">
        <v>407</v>
      </c>
      <c r="AU135" s="19" t="s">
        <v>82</v>
      </c>
      <c r="AY135" s="19" t="s">
        <v>200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9" t="s">
        <v>80</v>
      </c>
      <c r="BK135" s="188">
        <f>ROUND(I135*H135,2)</f>
        <v>0</v>
      </c>
      <c r="BL135" s="19" t="s">
        <v>206</v>
      </c>
      <c r="BM135" s="19" t="s">
        <v>1482</v>
      </c>
    </row>
    <row r="136" s="1" customFormat="1" ht="16.5" customHeight="1">
      <c r="B136" s="176"/>
      <c r="C136" s="213" t="s">
        <v>446</v>
      </c>
      <c r="D136" s="213" t="s">
        <v>407</v>
      </c>
      <c r="E136" s="214" t="s">
        <v>1483</v>
      </c>
      <c r="F136" s="215" t="s">
        <v>1484</v>
      </c>
      <c r="G136" s="216" t="s">
        <v>1364</v>
      </c>
      <c r="H136" s="217">
        <v>1</v>
      </c>
      <c r="I136" s="218"/>
      <c r="J136" s="219">
        <f>ROUND(I136*H136,2)</f>
        <v>0</v>
      </c>
      <c r="K136" s="215" t="s">
        <v>3</v>
      </c>
      <c r="L136" s="220"/>
      <c r="M136" s="221" t="s">
        <v>3</v>
      </c>
      <c r="N136" s="222" t="s">
        <v>43</v>
      </c>
      <c r="O136" s="67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AR136" s="19" t="s">
        <v>145</v>
      </c>
      <c r="AT136" s="19" t="s">
        <v>407</v>
      </c>
      <c r="AU136" s="19" t="s">
        <v>82</v>
      </c>
      <c r="AY136" s="19" t="s">
        <v>200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9" t="s">
        <v>80</v>
      </c>
      <c r="BK136" s="188">
        <f>ROUND(I136*H136,2)</f>
        <v>0</v>
      </c>
      <c r="BL136" s="19" t="s">
        <v>206</v>
      </c>
      <c r="BM136" s="19" t="s">
        <v>1485</v>
      </c>
    </row>
    <row r="137" s="1" customFormat="1" ht="16.5" customHeight="1">
      <c r="B137" s="176"/>
      <c r="C137" s="213" t="s">
        <v>450</v>
      </c>
      <c r="D137" s="213" t="s">
        <v>407</v>
      </c>
      <c r="E137" s="214" t="s">
        <v>1486</v>
      </c>
      <c r="F137" s="215" t="s">
        <v>1487</v>
      </c>
      <c r="G137" s="216" t="s">
        <v>1364</v>
      </c>
      <c r="H137" s="217">
        <v>2</v>
      </c>
      <c r="I137" s="218"/>
      <c r="J137" s="219">
        <f>ROUND(I137*H137,2)</f>
        <v>0</v>
      </c>
      <c r="K137" s="215" t="s">
        <v>3</v>
      </c>
      <c r="L137" s="220"/>
      <c r="M137" s="221" t="s">
        <v>3</v>
      </c>
      <c r="N137" s="222" t="s">
        <v>43</v>
      </c>
      <c r="O137" s="67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AR137" s="19" t="s">
        <v>145</v>
      </c>
      <c r="AT137" s="19" t="s">
        <v>407</v>
      </c>
      <c r="AU137" s="19" t="s">
        <v>82</v>
      </c>
      <c r="AY137" s="19" t="s">
        <v>200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80</v>
      </c>
      <c r="BK137" s="188">
        <f>ROUND(I137*H137,2)</f>
        <v>0</v>
      </c>
      <c r="BL137" s="19" t="s">
        <v>206</v>
      </c>
      <c r="BM137" s="19" t="s">
        <v>1488</v>
      </c>
    </row>
    <row r="138" s="1" customFormat="1" ht="16.5" customHeight="1">
      <c r="B138" s="176"/>
      <c r="C138" s="213" t="s">
        <v>455</v>
      </c>
      <c r="D138" s="213" t="s">
        <v>407</v>
      </c>
      <c r="E138" s="214" t="s">
        <v>1489</v>
      </c>
      <c r="F138" s="215" t="s">
        <v>1490</v>
      </c>
      <c r="G138" s="216" t="s">
        <v>1364</v>
      </c>
      <c r="H138" s="217">
        <v>1</v>
      </c>
      <c r="I138" s="218"/>
      <c r="J138" s="219">
        <f>ROUND(I138*H138,2)</f>
        <v>0</v>
      </c>
      <c r="K138" s="215" t="s">
        <v>3</v>
      </c>
      <c r="L138" s="220"/>
      <c r="M138" s="221" t="s">
        <v>3</v>
      </c>
      <c r="N138" s="222" t="s">
        <v>43</v>
      </c>
      <c r="O138" s="67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AR138" s="19" t="s">
        <v>145</v>
      </c>
      <c r="AT138" s="19" t="s">
        <v>407</v>
      </c>
      <c r="AU138" s="19" t="s">
        <v>82</v>
      </c>
      <c r="AY138" s="19" t="s">
        <v>200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9" t="s">
        <v>80</v>
      </c>
      <c r="BK138" s="188">
        <f>ROUND(I138*H138,2)</f>
        <v>0</v>
      </c>
      <c r="BL138" s="19" t="s">
        <v>206</v>
      </c>
      <c r="BM138" s="19" t="s">
        <v>1491</v>
      </c>
    </row>
    <row r="139" s="1" customFormat="1" ht="16.5" customHeight="1">
      <c r="B139" s="176"/>
      <c r="C139" s="213" t="s">
        <v>460</v>
      </c>
      <c r="D139" s="213" t="s">
        <v>407</v>
      </c>
      <c r="E139" s="214" t="s">
        <v>1492</v>
      </c>
      <c r="F139" s="215" t="s">
        <v>1493</v>
      </c>
      <c r="G139" s="216" t="s">
        <v>1364</v>
      </c>
      <c r="H139" s="217">
        <v>1</v>
      </c>
      <c r="I139" s="218"/>
      <c r="J139" s="219">
        <f>ROUND(I139*H139,2)</f>
        <v>0</v>
      </c>
      <c r="K139" s="215" t="s">
        <v>3</v>
      </c>
      <c r="L139" s="220"/>
      <c r="M139" s="221" t="s">
        <v>3</v>
      </c>
      <c r="N139" s="222" t="s">
        <v>43</v>
      </c>
      <c r="O139" s="67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AR139" s="19" t="s">
        <v>145</v>
      </c>
      <c r="AT139" s="19" t="s">
        <v>407</v>
      </c>
      <c r="AU139" s="19" t="s">
        <v>82</v>
      </c>
      <c r="AY139" s="19" t="s">
        <v>200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9" t="s">
        <v>80</v>
      </c>
      <c r="BK139" s="188">
        <f>ROUND(I139*H139,2)</f>
        <v>0</v>
      </c>
      <c r="BL139" s="19" t="s">
        <v>206</v>
      </c>
      <c r="BM139" s="19" t="s">
        <v>1494</v>
      </c>
    </row>
    <row r="140" s="1" customFormat="1" ht="16.5" customHeight="1">
      <c r="B140" s="176"/>
      <c r="C140" s="213" t="s">
        <v>465</v>
      </c>
      <c r="D140" s="213" t="s">
        <v>407</v>
      </c>
      <c r="E140" s="214" t="s">
        <v>1495</v>
      </c>
      <c r="F140" s="215" t="s">
        <v>1496</v>
      </c>
      <c r="G140" s="216" t="s">
        <v>116</v>
      </c>
      <c r="H140" s="217">
        <v>10</v>
      </c>
      <c r="I140" s="218"/>
      <c r="J140" s="219">
        <f>ROUND(I140*H140,2)</f>
        <v>0</v>
      </c>
      <c r="K140" s="215" t="s">
        <v>3</v>
      </c>
      <c r="L140" s="220"/>
      <c r="M140" s="221" t="s">
        <v>3</v>
      </c>
      <c r="N140" s="222" t="s">
        <v>43</v>
      </c>
      <c r="O140" s="67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AR140" s="19" t="s">
        <v>145</v>
      </c>
      <c r="AT140" s="19" t="s">
        <v>407</v>
      </c>
      <c r="AU140" s="19" t="s">
        <v>82</v>
      </c>
      <c r="AY140" s="19" t="s">
        <v>200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9" t="s">
        <v>80</v>
      </c>
      <c r="BK140" s="188">
        <f>ROUND(I140*H140,2)</f>
        <v>0</v>
      </c>
      <c r="BL140" s="19" t="s">
        <v>206</v>
      </c>
      <c r="BM140" s="19" t="s">
        <v>1497</v>
      </c>
    </row>
    <row r="141" s="1" customFormat="1" ht="16.5" customHeight="1">
      <c r="B141" s="176"/>
      <c r="C141" s="213" t="s">
        <v>470</v>
      </c>
      <c r="D141" s="213" t="s">
        <v>407</v>
      </c>
      <c r="E141" s="214" t="s">
        <v>1498</v>
      </c>
      <c r="F141" s="215" t="s">
        <v>1499</v>
      </c>
      <c r="G141" s="216" t="s">
        <v>1364</v>
      </c>
      <c r="H141" s="217">
        <v>1</v>
      </c>
      <c r="I141" s="218"/>
      <c r="J141" s="219">
        <f>ROUND(I141*H141,2)</f>
        <v>0</v>
      </c>
      <c r="K141" s="215" t="s">
        <v>3</v>
      </c>
      <c r="L141" s="220"/>
      <c r="M141" s="221" t="s">
        <v>3</v>
      </c>
      <c r="N141" s="222" t="s">
        <v>43</v>
      </c>
      <c r="O141" s="67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AR141" s="19" t="s">
        <v>145</v>
      </c>
      <c r="AT141" s="19" t="s">
        <v>407</v>
      </c>
      <c r="AU141" s="19" t="s">
        <v>82</v>
      </c>
      <c r="AY141" s="19" t="s">
        <v>200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9" t="s">
        <v>80</v>
      </c>
      <c r="BK141" s="188">
        <f>ROUND(I141*H141,2)</f>
        <v>0</v>
      </c>
      <c r="BL141" s="19" t="s">
        <v>206</v>
      </c>
      <c r="BM141" s="19" t="s">
        <v>1500</v>
      </c>
    </row>
    <row r="142" s="1" customFormat="1" ht="16.5" customHeight="1">
      <c r="B142" s="176"/>
      <c r="C142" s="213" t="s">
        <v>475</v>
      </c>
      <c r="D142" s="213" t="s">
        <v>407</v>
      </c>
      <c r="E142" s="214" t="s">
        <v>1501</v>
      </c>
      <c r="F142" s="215" t="s">
        <v>1502</v>
      </c>
      <c r="G142" s="216" t="s">
        <v>1364</v>
      </c>
      <c r="H142" s="217">
        <v>1</v>
      </c>
      <c r="I142" s="218"/>
      <c r="J142" s="219">
        <f>ROUND(I142*H142,2)</f>
        <v>0</v>
      </c>
      <c r="K142" s="215" t="s">
        <v>3</v>
      </c>
      <c r="L142" s="220"/>
      <c r="M142" s="221" t="s">
        <v>3</v>
      </c>
      <c r="N142" s="222" t="s">
        <v>43</v>
      </c>
      <c r="O142" s="67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AR142" s="19" t="s">
        <v>145</v>
      </c>
      <c r="AT142" s="19" t="s">
        <v>407</v>
      </c>
      <c r="AU142" s="19" t="s">
        <v>82</v>
      </c>
      <c r="AY142" s="19" t="s">
        <v>200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80</v>
      </c>
      <c r="BK142" s="188">
        <f>ROUND(I142*H142,2)</f>
        <v>0</v>
      </c>
      <c r="BL142" s="19" t="s">
        <v>206</v>
      </c>
      <c r="BM142" s="19" t="s">
        <v>1503</v>
      </c>
    </row>
    <row r="143" s="1" customFormat="1" ht="16.5" customHeight="1">
      <c r="B143" s="176"/>
      <c r="C143" s="213" t="s">
        <v>479</v>
      </c>
      <c r="D143" s="213" t="s">
        <v>407</v>
      </c>
      <c r="E143" s="214" t="s">
        <v>1504</v>
      </c>
      <c r="F143" s="215" t="s">
        <v>1505</v>
      </c>
      <c r="G143" s="216" t="s">
        <v>1099</v>
      </c>
      <c r="H143" s="243"/>
      <c r="I143" s="218"/>
      <c r="J143" s="219">
        <f>ROUND(I143*H143,2)</f>
        <v>0</v>
      </c>
      <c r="K143" s="215" t="s">
        <v>3</v>
      </c>
      <c r="L143" s="220"/>
      <c r="M143" s="221" t="s">
        <v>3</v>
      </c>
      <c r="N143" s="222" t="s">
        <v>43</v>
      </c>
      <c r="O143" s="67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AR143" s="19" t="s">
        <v>145</v>
      </c>
      <c r="AT143" s="19" t="s">
        <v>407</v>
      </c>
      <c r="AU143" s="19" t="s">
        <v>82</v>
      </c>
      <c r="AY143" s="19" t="s">
        <v>200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9" t="s">
        <v>80</v>
      </c>
      <c r="BK143" s="188">
        <f>ROUND(I143*H143,2)</f>
        <v>0</v>
      </c>
      <c r="BL143" s="19" t="s">
        <v>206</v>
      </c>
      <c r="BM143" s="19" t="s">
        <v>1506</v>
      </c>
    </row>
    <row r="144" s="1" customFormat="1" ht="16.5" customHeight="1">
      <c r="B144" s="176"/>
      <c r="C144" s="213" t="s">
        <v>489</v>
      </c>
      <c r="D144" s="213" t="s">
        <v>407</v>
      </c>
      <c r="E144" s="214" t="s">
        <v>1507</v>
      </c>
      <c r="F144" s="215" t="s">
        <v>1508</v>
      </c>
      <c r="G144" s="216" t="s">
        <v>1099</v>
      </c>
      <c r="H144" s="243"/>
      <c r="I144" s="218"/>
      <c r="J144" s="219">
        <f>ROUND(I144*H144,2)</f>
        <v>0</v>
      </c>
      <c r="K144" s="215" t="s">
        <v>3</v>
      </c>
      <c r="L144" s="220"/>
      <c r="M144" s="221" t="s">
        <v>3</v>
      </c>
      <c r="N144" s="222" t="s">
        <v>43</v>
      </c>
      <c r="O144" s="67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AR144" s="19" t="s">
        <v>145</v>
      </c>
      <c r="AT144" s="19" t="s">
        <v>407</v>
      </c>
      <c r="AU144" s="19" t="s">
        <v>82</v>
      </c>
      <c r="AY144" s="19" t="s">
        <v>200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9" t="s">
        <v>80</v>
      </c>
      <c r="BK144" s="188">
        <f>ROUND(I144*H144,2)</f>
        <v>0</v>
      </c>
      <c r="BL144" s="19" t="s">
        <v>206</v>
      </c>
      <c r="BM144" s="19" t="s">
        <v>1509</v>
      </c>
    </row>
    <row r="145" s="11" customFormat="1" ht="22.8" customHeight="1">
      <c r="B145" s="163"/>
      <c r="D145" s="164" t="s">
        <v>71</v>
      </c>
      <c r="E145" s="174" t="s">
        <v>216</v>
      </c>
      <c r="F145" s="174" t="s">
        <v>1510</v>
      </c>
      <c r="I145" s="166"/>
      <c r="J145" s="175">
        <f>BK145</f>
        <v>0</v>
      </c>
      <c r="L145" s="163"/>
      <c r="M145" s="168"/>
      <c r="N145" s="169"/>
      <c r="O145" s="169"/>
      <c r="P145" s="170">
        <f>SUM(P146:P153)</f>
        <v>0</v>
      </c>
      <c r="Q145" s="169"/>
      <c r="R145" s="170">
        <f>SUM(R146:R153)</f>
        <v>0</v>
      </c>
      <c r="S145" s="169"/>
      <c r="T145" s="171">
        <f>SUM(T146:T153)</f>
        <v>0</v>
      </c>
      <c r="AR145" s="164" t="s">
        <v>80</v>
      </c>
      <c r="AT145" s="172" t="s">
        <v>71</v>
      </c>
      <c r="AU145" s="172" t="s">
        <v>80</v>
      </c>
      <c r="AY145" s="164" t="s">
        <v>200</v>
      </c>
      <c r="BK145" s="173">
        <f>SUM(BK146:BK153)</f>
        <v>0</v>
      </c>
    </row>
    <row r="146" s="1" customFormat="1" ht="16.5" customHeight="1">
      <c r="B146" s="176"/>
      <c r="C146" s="177" t="s">
        <v>493</v>
      </c>
      <c r="D146" s="177" t="s">
        <v>202</v>
      </c>
      <c r="E146" s="178" t="s">
        <v>1511</v>
      </c>
      <c r="F146" s="179" t="s">
        <v>1512</v>
      </c>
      <c r="G146" s="180" t="s">
        <v>1364</v>
      </c>
      <c r="H146" s="181">
        <v>1</v>
      </c>
      <c r="I146" s="182"/>
      <c r="J146" s="183">
        <f>ROUND(I146*H146,2)</f>
        <v>0</v>
      </c>
      <c r="K146" s="179" t="s">
        <v>3</v>
      </c>
      <c r="L146" s="37"/>
      <c r="M146" s="184" t="s">
        <v>3</v>
      </c>
      <c r="N146" s="185" t="s">
        <v>43</v>
      </c>
      <c r="O146" s="67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AR146" s="19" t="s">
        <v>206</v>
      </c>
      <c r="AT146" s="19" t="s">
        <v>202</v>
      </c>
      <c r="AU146" s="19" t="s">
        <v>82</v>
      </c>
      <c r="AY146" s="19" t="s">
        <v>200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80</v>
      </c>
      <c r="BK146" s="188">
        <f>ROUND(I146*H146,2)</f>
        <v>0</v>
      </c>
      <c r="BL146" s="19" t="s">
        <v>206</v>
      </c>
      <c r="BM146" s="19" t="s">
        <v>1513</v>
      </c>
    </row>
    <row r="147" s="1" customFormat="1" ht="16.5" customHeight="1">
      <c r="B147" s="176"/>
      <c r="C147" s="177" t="s">
        <v>498</v>
      </c>
      <c r="D147" s="177" t="s">
        <v>202</v>
      </c>
      <c r="E147" s="178" t="s">
        <v>1514</v>
      </c>
      <c r="F147" s="179" t="s">
        <v>1515</v>
      </c>
      <c r="G147" s="180" t="s">
        <v>1364</v>
      </c>
      <c r="H147" s="181">
        <v>1</v>
      </c>
      <c r="I147" s="182"/>
      <c r="J147" s="183">
        <f>ROUND(I147*H147,2)</f>
        <v>0</v>
      </c>
      <c r="K147" s="179" t="s">
        <v>3</v>
      </c>
      <c r="L147" s="37"/>
      <c r="M147" s="184" t="s">
        <v>3</v>
      </c>
      <c r="N147" s="185" t="s">
        <v>43</v>
      </c>
      <c r="O147" s="67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AR147" s="19" t="s">
        <v>206</v>
      </c>
      <c r="AT147" s="19" t="s">
        <v>202</v>
      </c>
      <c r="AU147" s="19" t="s">
        <v>82</v>
      </c>
      <c r="AY147" s="19" t="s">
        <v>200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9" t="s">
        <v>80</v>
      </c>
      <c r="BK147" s="188">
        <f>ROUND(I147*H147,2)</f>
        <v>0</v>
      </c>
      <c r="BL147" s="19" t="s">
        <v>206</v>
      </c>
      <c r="BM147" s="19" t="s">
        <v>1516</v>
      </c>
    </row>
    <row r="148" s="1" customFormat="1" ht="16.5" customHeight="1">
      <c r="B148" s="176"/>
      <c r="C148" s="177" t="s">
        <v>502</v>
      </c>
      <c r="D148" s="177" t="s">
        <v>202</v>
      </c>
      <c r="E148" s="178" t="s">
        <v>1517</v>
      </c>
      <c r="F148" s="179" t="s">
        <v>1518</v>
      </c>
      <c r="G148" s="180" t="s">
        <v>1364</v>
      </c>
      <c r="H148" s="181">
        <v>1</v>
      </c>
      <c r="I148" s="182"/>
      <c r="J148" s="183">
        <f>ROUND(I148*H148,2)</f>
        <v>0</v>
      </c>
      <c r="K148" s="179" t="s">
        <v>3</v>
      </c>
      <c r="L148" s="37"/>
      <c r="M148" s="184" t="s">
        <v>3</v>
      </c>
      <c r="N148" s="185" t="s">
        <v>43</v>
      </c>
      <c r="O148" s="67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AR148" s="19" t="s">
        <v>206</v>
      </c>
      <c r="AT148" s="19" t="s">
        <v>202</v>
      </c>
      <c r="AU148" s="19" t="s">
        <v>82</v>
      </c>
      <c r="AY148" s="19" t="s">
        <v>200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9" t="s">
        <v>80</v>
      </c>
      <c r="BK148" s="188">
        <f>ROUND(I148*H148,2)</f>
        <v>0</v>
      </c>
      <c r="BL148" s="19" t="s">
        <v>206</v>
      </c>
      <c r="BM148" s="19" t="s">
        <v>1519</v>
      </c>
    </row>
    <row r="149" s="1" customFormat="1" ht="16.5" customHeight="1">
      <c r="B149" s="176"/>
      <c r="C149" s="177" t="s">
        <v>507</v>
      </c>
      <c r="D149" s="177" t="s">
        <v>202</v>
      </c>
      <c r="E149" s="178" t="s">
        <v>1520</v>
      </c>
      <c r="F149" s="179" t="s">
        <v>1521</v>
      </c>
      <c r="G149" s="180" t="s">
        <v>1364</v>
      </c>
      <c r="H149" s="181">
        <v>1</v>
      </c>
      <c r="I149" s="182"/>
      <c r="J149" s="183">
        <f>ROUND(I149*H149,2)</f>
        <v>0</v>
      </c>
      <c r="K149" s="179" t="s">
        <v>3</v>
      </c>
      <c r="L149" s="37"/>
      <c r="M149" s="184" t="s">
        <v>3</v>
      </c>
      <c r="N149" s="185" t="s">
        <v>43</v>
      </c>
      <c r="O149" s="67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AR149" s="19" t="s">
        <v>206</v>
      </c>
      <c r="AT149" s="19" t="s">
        <v>202</v>
      </c>
      <c r="AU149" s="19" t="s">
        <v>82</v>
      </c>
      <c r="AY149" s="19" t="s">
        <v>200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9" t="s">
        <v>80</v>
      </c>
      <c r="BK149" s="188">
        <f>ROUND(I149*H149,2)</f>
        <v>0</v>
      </c>
      <c r="BL149" s="19" t="s">
        <v>206</v>
      </c>
      <c r="BM149" s="19" t="s">
        <v>1522</v>
      </c>
    </row>
    <row r="150" s="1" customFormat="1" ht="16.5" customHeight="1">
      <c r="B150" s="176"/>
      <c r="C150" s="177" t="s">
        <v>512</v>
      </c>
      <c r="D150" s="177" t="s">
        <v>202</v>
      </c>
      <c r="E150" s="178" t="s">
        <v>1523</v>
      </c>
      <c r="F150" s="179" t="s">
        <v>1524</v>
      </c>
      <c r="G150" s="180" t="s">
        <v>1364</v>
      </c>
      <c r="H150" s="181">
        <v>1</v>
      </c>
      <c r="I150" s="182"/>
      <c r="J150" s="183">
        <f>ROUND(I150*H150,2)</f>
        <v>0</v>
      </c>
      <c r="K150" s="179" t="s">
        <v>3</v>
      </c>
      <c r="L150" s="37"/>
      <c r="M150" s="184" t="s">
        <v>3</v>
      </c>
      <c r="N150" s="185" t="s">
        <v>43</v>
      </c>
      <c r="O150" s="67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AR150" s="19" t="s">
        <v>206</v>
      </c>
      <c r="AT150" s="19" t="s">
        <v>202</v>
      </c>
      <c r="AU150" s="19" t="s">
        <v>82</v>
      </c>
      <c r="AY150" s="19" t="s">
        <v>200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80</v>
      </c>
      <c r="BK150" s="188">
        <f>ROUND(I150*H150,2)</f>
        <v>0</v>
      </c>
      <c r="BL150" s="19" t="s">
        <v>206</v>
      </c>
      <c r="BM150" s="19" t="s">
        <v>1525</v>
      </c>
    </row>
    <row r="151" s="1" customFormat="1" ht="16.5" customHeight="1">
      <c r="B151" s="176"/>
      <c r="C151" s="177" t="s">
        <v>516</v>
      </c>
      <c r="D151" s="177" t="s">
        <v>202</v>
      </c>
      <c r="E151" s="178" t="s">
        <v>1526</v>
      </c>
      <c r="F151" s="179" t="s">
        <v>1527</v>
      </c>
      <c r="G151" s="180" t="s">
        <v>1364</v>
      </c>
      <c r="H151" s="181">
        <v>1</v>
      </c>
      <c r="I151" s="182"/>
      <c r="J151" s="183">
        <f>ROUND(I151*H151,2)</f>
        <v>0</v>
      </c>
      <c r="K151" s="179" t="s">
        <v>3</v>
      </c>
      <c r="L151" s="37"/>
      <c r="M151" s="184" t="s">
        <v>3</v>
      </c>
      <c r="N151" s="185" t="s">
        <v>43</v>
      </c>
      <c r="O151" s="67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AR151" s="19" t="s">
        <v>206</v>
      </c>
      <c r="AT151" s="19" t="s">
        <v>202</v>
      </c>
      <c r="AU151" s="19" t="s">
        <v>82</v>
      </c>
      <c r="AY151" s="19" t="s">
        <v>200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80</v>
      </c>
      <c r="BK151" s="188">
        <f>ROUND(I151*H151,2)</f>
        <v>0</v>
      </c>
      <c r="BL151" s="19" t="s">
        <v>206</v>
      </c>
      <c r="BM151" s="19" t="s">
        <v>1528</v>
      </c>
    </row>
    <row r="152" s="1" customFormat="1" ht="16.5" customHeight="1">
      <c r="B152" s="176"/>
      <c r="C152" s="177" t="s">
        <v>521</v>
      </c>
      <c r="D152" s="177" t="s">
        <v>202</v>
      </c>
      <c r="E152" s="178" t="s">
        <v>1529</v>
      </c>
      <c r="F152" s="179" t="s">
        <v>1530</v>
      </c>
      <c r="G152" s="180" t="s">
        <v>1364</v>
      </c>
      <c r="H152" s="181">
        <v>1</v>
      </c>
      <c r="I152" s="182"/>
      <c r="J152" s="183">
        <f>ROUND(I152*H152,2)</f>
        <v>0</v>
      </c>
      <c r="K152" s="179" t="s">
        <v>3</v>
      </c>
      <c r="L152" s="37"/>
      <c r="M152" s="184" t="s">
        <v>3</v>
      </c>
      <c r="N152" s="185" t="s">
        <v>43</v>
      </c>
      <c r="O152" s="67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AR152" s="19" t="s">
        <v>206</v>
      </c>
      <c r="AT152" s="19" t="s">
        <v>202</v>
      </c>
      <c r="AU152" s="19" t="s">
        <v>82</v>
      </c>
      <c r="AY152" s="19" t="s">
        <v>200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9" t="s">
        <v>80</v>
      </c>
      <c r="BK152" s="188">
        <f>ROUND(I152*H152,2)</f>
        <v>0</v>
      </c>
      <c r="BL152" s="19" t="s">
        <v>206</v>
      </c>
      <c r="BM152" s="19" t="s">
        <v>1531</v>
      </c>
    </row>
    <row r="153" s="1" customFormat="1" ht="16.5" customHeight="1">
      <c r="B153" s="176"/>
      <c r="C153" s="177" t="s">
        <v>525</v>
      </c>
      <c r="D153" s="177" t="s">
        <v>202</v>
      </c>
      <c r="E153" s="178" t="s">
        <v>1532</v>
      </c>
      <c r="F153" s="179" t="s">
        <v>1533</v>
      </c>
      <c r="G153" s="180" t="s">
        <v>1364</v>
      </c>
      <c r="H153" s="181">
        <v>1</v>
      </c>
      <c r="I153" s="182"/>
      <c r="J153" s="183">
        <f>ROUND(I153*H153,2)</f>
        <v>0</v>
      </c>
      <c r="K153" s="179" t="s">
        <v>3</v>
      </c>
      <c r="L153" s="37"/>
      <c r="M153" s="239" t="s">
        <v>3</v>
      </c>
      <c r="N153" s="240" t="s">
        <v>43</v>
      </c>
      <c r="O153" s="235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AR153" s="19" t="s">
        <v>206</v>
      </c>
      <c r="AT153" s="19" t="s">
        <v>202</v>
      </c>
      <c r="AU153" s="19" t="s">
        <v>82</v>
      </c>
      <c r="AY153" s="19" t="s">
        <v>200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80</v>
      </c>
      <c r="BK153" s="188">
        <f>ROUND(I153*H153,2)</f>
        <v>0</v>
      </c>
      <c r="BL153" s="19" t="s">
        <v>206</v>
      </c>
      <c r="BM153" s="19" t="s">
        <v>1534</v>
      </c>
    </row>
    <row r="154" s="1" customFormat="1" ht="6.96" customHeight="1">
      <c r="B154" s="52"/>
      <c r="C154" s="53"/>
      <c r="D154" s="53"/>
      <c r="E154" s="53"/>
      <c r="F154" s="53"/>
      <c r="G154" s="53"/>
      <c r="H154" s="53"/>
      <c r="I154" s="137"/>
      <c r="J154" s="53"/>
      <c r="K154" s="53"/>
      <c r="L154" s="37"/>
    </row>
  </sheetData>
  <autoFilter ref="C89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99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1" t="s">
        <v>17</v>
      </c>
      <c r="L6" s="22"/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</row>
    <row r="8" ht="12" customHeight="1">
      <c r="B8" s="22"/>
      <c r="D8" s="31" t="s">
        <v>136</v>
      </c>
      <c r="L8" s="22"/>
    </row>
    <row r="9" s="1" customFormat="1" ht="16.5" customHeight="1">
      <c r="B9" s="37"/>
      <c r="E9" s="120" t="s">
        <v>879</v>
      </c>
      <c r="F9" s="1"/>
      <c r="G9" s="1"/>
      <c r="H9" s="1"/>
      <c r="I9" s="121"/>
      <c r="L9" s="37"/>
    </row>
    <row r="10" s="1" customFormat="1" ht="12" customHeight="1">
      <c r="B10" s="37"/>
      <c r="D10" s="31" t="s">
        <v>880</v>
      </c>
      <c r="I10" s="121"/>
      <c r="L10" s="37"/>
    </row>
    <row r="11" s="1" customFormat="1" ht="36.96" customHeight="1">
      <c r="B11" s="37"/>
      <c r="E11" s="58" t="s">
        <v>1535</v>
      </c>
      <c r="F11" s="1"/>
      <c r="G11" s="1"/>
      <c r="H11" s="1"/>
      <c r="I11" s="121"/>
      <c r="L11" s="37"/>
    </row>
    <row r="12" s="1" customFormat="1">
      <c r="B12" s="37"/>
      <c r="I12" s="121"/>
      <c r="L12" s="37"/>
    </row>
    <row r="13" s="1" customFormat="1" ht="12" customHeight="1">
      <c r="B13" s="37"/>
      <c r="D13" s="31" t="s">
        <v>19</v>
      </c>
      <c r="F13" s="19" t="s">
        <v>3</v>
      </c>
      <c r="I13" s="122" t="s">
        <v>20</v>
      </c>
      <c r="J13" s="19" t="s">
        <v>3</v>
      </c>
      <c r="L13" s="37"/>
    </row>
    <row r="14" s="1" customFormat="1" ht="12" customHeight="1">
      <c r="B14" s="37"/>
      <c r="D14" s="31" t="s">
        <v>21</v>
      </c>
      <c r="F14" s="19" t="s">
        <v>22</v>
      </c>
      <c r="I14" s="122" t="s">
        <v>23</v>
      </c>
      <c r="J14" s="60" t="str">
        <f>'Rekapitulace stavby'!AN8</f>
        <v>12. 2. 2019</v>
      </c>
      <c r="L14" s="37"/>
    </row>
    <row r="15" s="1" customFormat="1" ht="10.8" customHeight="1">
      <c r="B15" s="37"/>
      <c r="I15" s="121"/>
      <c r="L15" s="37"/>
    </row>
    <row r="16" s="1" customFormat="1" ht="12" customHeight="1">
      <c r="B16" s="37"/>
      <c r="D16" s="31" t="s">
        <v>25</v>
      </c>
      <c r="I16" s="122" t="s">
        <v>26</v>
      </c>
      <c r="J16" s="19" t="s">
        <v>3</v>
      </c>
      <c r="L16" s="37"/>
    </row>
    <row r="17" s="1" customFormat="1" ht="18" customHeight="1">
      <c r="B17" s="37"/>
      <c r="E17" s="19" t="s">
        <v>27</v>
      </c>
      <c r="I17" s="122" t="s">
        <v>28</v>
      </c>
      <c r="J17" s="19" t="s">
        <v>3</v>
      </c>
      <c r="L17" s="37"/>
    </row>
    <row r="18" s="1" customFormat="1" ht="6.96" customHeight="1">
      <c r="B18" s="37"/>
      <c r="I18" s="121"/>
      <c r="L18" s="37"/>
    </row>
    <row r="19" s="1" customFormat="1" ht="12" customHeight="1">
      <c r="B19" s="37"/>
      <c r="D19" s="31" t="s">
        <v>29</v>
      </c>
      <c r="I19" s="122" t="s">
        <v>26</v>
      </c>
      <c r="J19" s="32" t="str">
        <f>'Rekapitulace stavby'!AN13</f>
        <v>Vyplň údaj</v>
      </c>
      <c r="L19" s="37"/>
    </row>
    <row r="20" s="1" customFormat="1" ht="18" customHeight="1">
      <c r="B20" s="37"/>
      <c r="E20" s="32" t="str">
        <f>'Rekapitulace stavby'!E14</f>
        <v>Vyplň údaj</v>
      </c>
      <c r="F20" s="19"/>
      <c r="G20" s="19"/>
      <c r="H20" s="19"/>
      <c r="I20" s="122" t="s">
        <v>28</v>
      </c>
      <c r="J20" s="32" t="str">
        <f>'Rekapitulace stavby'!AN14</f>
        <v>Vyplň údaj</v>
      </c>
      <c r="L20" s="37"/>
    </row>
    <row r="21" s="1" customFormat="1" ht="6.96" customHeight="1">
      <c r="B21" s="37"/>
      <c r="I21" s="121"/>
      <c r="L21" s="37"/>
    </row>
    <row r="22" s="1" customFormat="1" ht="12" customHeight="1">
      <c r="B22" s="37"/>
      <c r="D22" s="31" t="s">
        <v>31</v>
      </c>
      <c r="I22" s="122" t="s">
        <v>26</v>
      </c>
      <c r="J22" s="19" t="s">
        <v>3</v>
      </c>
      <c r="L22" s="37"/>
    </row>
    <row r="23" s="1" customFormat="1" ht="18" customHeight="1">
      <c r="B23" s="37"/>
      <c r="E23" s="19" t="s">
        <v>32</v>
      </c>
      <c r="I23" s="122" t="s">
        <v>28</v>
      </c>
      <c r="J23" s="19" t="s">
        <v>3</v>
      </c>
      <c r="L23" s="37"/>
    </row>
    <row r="24" s="1" customFormat="1" ht="6.96" customHeight="1">
      <c r="B24" s="37"/>
      <c r="I24" s="121"/>
      <c r="L24" s="37"/>
    </row>
    <row r="25" s="1" customFormat="1" ht="12" customHeight="1">
      <c r="B25" s="37"/>
      <c r="D25" s="31" t="s">
        <v>34</v>
      </c>
      <c r="I25" s="122" t="s">
        <v>26</v>
      </c>
      <c r="J25" s="19" t="s">
        <v>3</v>
      </c>
      <c r="L25" s="37"/>
    </row>
    <row r="26" s="1" customFormat="1" ht="18" customHeight="1">
      <c r="B26" s="37"/>
      <c r="E26" s="19" t="s">
        <v>35</v>
      </c>
      <c r="I26" s="122" t="s">
        <v>28</v>
      </c>
      <c r="J26" s="19" t="s">
        <v>3</v>
      </c>
      <c r="L26" s="37"/>
    </row>
    <row r="27" s="1" customFormat="1" ht="6.96" customHeight="1">
      <c r="B27" s="37"/>
      <c r="I27" s="121"/>
      <c r="L27" s="37"/>
    </row>
    <row r="28" s="1" customFormat="1" ht="12" customHeight="1">
      <c r="B28" s="37"/>
      <c r="D28" s="31" t="s">
        <v>36</v>
      </c>
      <c r="I28" s="121"/>
      <c r="L28" s="37"/>
    </row>
    <row r="29" s="7" customFormat="1" ht="16.5" customHeight="1">
      <c r="B29" s="123"/>
      <c r="E29" s="35" t="s">
        <v>3</v>
      </c>
      <c r="F29" s="35"/>
      <c r="G29" s="35"/>
      <c r="H29" s="35"/>
      <c r="I29" s="124"/>
      <c r="L29" s="123"/>
    </row>
    <row r="30" s="1" customFormat="1" ht="6.96" customHeight="1">
      <c r="B30" s="37"/>
      <c r="I30" s="121"/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25.44" customHeight="1">
      <c r="B32" s="37"/>
      <c r="D32" s="126" t="s">
        <v>38</v>
      </c>
      <c r="I32" s="121"/>
      <c r="J32" s="83">
        <f>ROUND(J90, 2)</f>
        <v>0</v>
      </c>
      <c r="L32" s="37"/>
    </row>
    <row r="33" s="1" customFormat="1" ht="6.96" customHeight="1">
      <c r="B33" s="37"/>
      <c r="D33" s="63"/>
      <c r="E33" s="63"/>
      <c r="F33" s="63"/>
      <c r="G33" s="63"/>
      <c r="H33" s="63"/>
      <c r="I33" s="125"/>
      <c r="J33" s="63"/>
      <c r="K33" s="63"/>
      <c r="L33" s="37"/>
    </row>
    <row r="34" s="1" customFormat="1" ht="14.4" customHeight="1">
      <c r="B34" s="37"/>
      <c r="F34" s="41" t="s">
        <v>40</v>
      </c>
      <c r="I34" s="127" t="s">
        <v>39</v>
      </c>
      <c r="J34" s="41" t="s">
        <v>41</v>
      </c>
      <c r="L34" s="37"/>
    </row>
    <row r="35" s="1" customFormat="1" ht="14.4" customHeight="1">
      <c r="B35" s="37"/>
      <c r="D35" s="31" t="s">
        <v>42</v>
      </c>
      <c r="E35" s="31" t="s">
        <v>43</v>
      </c>
      <c r="F35" s="128">
        <f>ROUND((SUM(BE90:BE110)),  2)</f>
        <v>0</v>
      </c>
      <c r="I35" s="129">
        <v>0.20999999999999999</v>
      </c>
      <c r="J35" s="128">
        <f>ROUND(((SUM(BE90:BE110))*I35),  2)</f>
        <v>0</v>
      </c>
      <c r="L35" s="37"/>
    </row>
    <row r="36" s="1" customFormat="1" ht="14.4" customHeight="1">
      <c r="B36" s="37"/>
      <c r="E36" s="31" t="s">
        <v>44</v>
      </c>
      <c r="F36" s="128">
        <f>ROUND((SUM(BF90:BF110)),  2)</f>
        <v>0</v>
      </c>
      <c r="I36" s="129">
        <v>0.14999999999999999</v>
      </c>
      <c r="J36" s="128">
        <f>ROUND(((SUM(BF90:BF110))*I36),  2)</f>
        <v>0</v>
      </c>
      <c r="L36" s="37"/>
    </row>
    <row r="37" hidden="1" s="1" customFormat="1" ht="14.4" customHeight="1">
      <c r="B37" s="37"/>
      <c r="E37" s="31" t="s">
        <v>45</v>
      </c>
      <c r="F37" s="128">
        <f>ROUND((SUM(BG90:BG110)),  2)</f>
        <v>0</v>
      </c>
      <c r="I37" s="129">
        <v>0.20999999999999999</v>
      </c>
      <c r="J37" s="128">
        <f>0</f>
        <v>0</v>
      </c>
      <c r="L37" s="37"/>
    </row>
    <row r="38" hidden="1" s="1" customFormat="1" ht="14.4" customHeight="1">
      <c r="B38" s="37"/>
      <c r="E38" s="31" t="s">
        <v>46</v>
      </c>
      <c r="F38" s="128">
        <f>ROUND((SUM(BH90:BH110)),  2)</f>
        <v>0</v>
      </c>
      <c r="I38" s="129">
        <v>0.14999999999999999</v>
      </c>
      <c r="J38" s="128">
        <f>0</f>
        <v>0</v>
      </c>
      <c r="L38" s="37"/>
    </row>
    <row r="39" hidden="1" s="1" customFormat="1" ht="14.4" customHeight="1">
      <c r="B39" s="37"/>
      <c r="E39" s="31" t="s">
        <v>47</v>
      </c>
      <c r="F39" s="128">
        <f>ROUND((SUM(BI90:BI110)),  2)</f>
        <v>0</v>
      </c>
      <c r="I39" s="129">
        <v>0</v>
      </c>
      <c r="J39" s="128">
        <f>0</f>
        <v>0</v>
      </c>
      <c r="L39" s="37"/>
    </row>
    <row r="40" s="1" customFormat="1" ht="6.96" customHeight="1">
      <c r="B40" s="37"/>
      <c r="I40" s="121"/>
      <c r="L40" s="37"/>
    </row>
    <row r="41" s="1" customFormat="1" ht="25.44" customHeight="1">
      <c r="B41" s="37"/>
      <c r="C41" s="130"/>
      <c r="D41" s="131" t="s">
        <v>48</v>
      </c>
      <c r="E41" s="71"/>
      <c r="F41" s="71"/>
      <c r="G41" s="132" t="s">
        <v>49</v>
      </c>
      <c r="H41" s="133" t="s">
        <v>50</v>
      </c>
      <c r="I41" s="134"/>
      <c r="J41" s="135">
        <f>SUM(J32:J39)</f>
        <v>0</v>
      </c>
      <c r="K41" s="136"/>
      <c r="L41" s="37"/>
    </row>
    <row r="42" s="1" customFormat="1" ht="14.4" customHeight="1">
      <c r="B42" s="52"/>
      <c r="C42" s="53"/>
      <c r="D42" s="53"/>
      <c r="E42" s="53"/>
      <c r="F42" s="53"/>
      <c r="G42" s="53"/>
      <c r="H42" s="53"/>
      <c r="I42" s="137"/>
      <c r="J42" s="53"/>
      <c r="K42" s="53"/>
      <c r="L42" s="37"/>
    </row>
    <row r="46" s="1" customFormat="1" ht="6.96" customHeight="1">
      <c r="B46" s="54"/>
      <c r="C46" s="55"/>
      <c r="D46" s="55"/>
      <c r="E46" s="55"/>
      <c r="F46" s="55"/>
      <c r="G46" s="55"/>
      <c r="H46" s="55"/>
      <c r="I46" s="138"/>
      <c r="J46" s="55"/>
      <c r="K46" s="55"/>
      <c r="L46" s="37"/>
    </row>
    <row r="47" s="1" customFormat="1" ht="24.96" customHeight="1">
      <c r="B47" s="37"/>
      <c r="C47" s="23" t="s">
        <v>170</v>
      </c>
      <c r="I47" s="121"/>
      <c r="L47" s="37"/>
    </row>
    <row r="48" s="1" customFormat="1" ht="6.96" customHeight="1">
      <c r="B48" s="37"/>
      <c r="I48" s="121"/>
      <c r="L48" s="37"/>
    </row>
    <row r="49" s="1" customFormat="1" ht="12" customHeight="1">
      <c r="B49" s="37"/>
      <c r="C49" s="31" t="s">
        <v>17</v>
      </c>
      <c r="I49" s="121"/>
      <c r="L49" s="37"/>
    </row>
    <row r="50" s="1" customFormat="1" ht="16.5" customHeight="1">
      <c r="B50" s="37"/>
      <c r="E50" s="120" t="str">
        <f>E7</f>
        <v>Semčice, dostavba kanalizace a intenzifikace ČOV - Část A) Dostavba kanalizace - UZNATELNÉ NÁKLADY</v>
      </c>
      <c r="F50" s="31"/>
      <c r="G50" s="31"/>
      <c r="H50" s="31"/>
      <c r="I50" s="121"/>
      <c r="L50" s="37"/>
    </row>
    <row r="51" ht="12" customHeight="1">
      <c r="B51" s="22"/>
      <c r="C51" s="31" t="s">
        <v>136</v>
      </c>
      <c r="L51" s="22"/>
    </row>
    <row r="52" s="1" customFormat="1" ht="16.5" customHeight="1">
      <c r="B52" s="37"/>
      <c r="E52" s="120" t="s">
        <v>879</v>
      </c>
      <c r="F52" s="1"/>
      <c r="G52" s="1"/>
      <c r="H52" s="1"/>
      <c r="I52" s="121"/>
      <c r="L52" s="37"/>
    </row>
    <row r="53" s="1" customFormat="1" ht="12" customHeight="1">
      <c r="B53" s="37"/>
      <c r="C53" s="31" t="s">
        <v>880</v>
      </c>
      <c r="I53" s="121"/>
      <c r="L53" s="37"/>
    </row>
    <row r="54" s="1" customFormat="1" ht="16.5" customHeight="1">
      <c r="B54" s="37"/>
      <c r="E54" s="58" t="str">
        <f>E11</f>
        <v>05 - PS 03.3 - Systém řízení technologického procesu</v>
      </c>
      <c r="F54" s="1"/>
      <c r="G54" s="1"/>
      <c r="H54" s="1"/>
      <c r="I54" s="121"/>
      <c r="L54" s="37"/>
    </row>
    <row r="55" s="1" customFormat="1" ht="6.96" customHeight="1">
      <c r="B55" s="37"/>
      <c r="I55" s="121"/>
      <c r="L55" s="37"/>
    </row>
    <row r="56" s="1" customFormat="1" ht="12" customHeight="1">
      <c r="B56" s="37"/>
      <c r="C56" s="31" t="s">
        <v>21</v>
      </c>
      <c r="F56" s="19" t="str">
        <f>F14</f>
        <v>Semčice</v>
      </c>
      <c r="I56" s="122" t="s">
        <v>23</v>
      </c>
      <c r="J56" s="60" t="str">
        <f>IF(J14="","",J14)</f>
        <v>12. 2. 2019</v>
      </c>
      <c r="L56" s="37"/>
    </row>
    <row r="57" s="1" customFormat="1" ht="6.96" customHeight="1">
      <c r="B57" s="37"/>
      <c r="I57" s="121"/>
      <c r="L57" s="37"/>
    </row>
    <row r="58" s="1" customFormat="1" ht="24.9" customHeight="1">
      <c r="B58" s="37"/>
      <c r="C58" s="31" t="s">
        <v>25</v>
      </c>
      <c r="F58" s="19" t="str">
        <f>E17</f>
        <v>VaK Mladá Boleslav, a.s.</v>
      </c>
      <c r="I58" s="122" t="s">
        <v>31</v>
      </c>
      <c r="J58" s="35" t="str">
        <f>E23</f>
        <v>Vodohospodářské inženýrské služby, a.s.</v>
      </c>
      <c r="L58" s="37"/>
    </row>
    <row r="59" s="1" customFormat="1" ht="13.65" customHeight="1">
      <c r="B59" s="37"/>
      <c r="C59" s="31" t="s">
        <v>29</v>
      </c>
      <c r="F59" s="19" t="str">
        <f>IF(E20="","",E20)</f>
        <v>Vyplň údaj</v>
      </c>
      <c r="I59" s="122" t="s">
        <v>34</v>
      </c>
      <c r="J59" s="35" t="str">
        <f>E26</f>
        <v>Ing.Eva Mrvová</v>
      </c>
      <c r="L59" s="37"/>
    </row>
    <row r="60" s="1" customFormat="1" ht="10.32" customHeight="1">
      <c r="B60" s="37"/>
      <c r="I60" s="121"/>
      <c r="L60" s="37"/>
    </row>
    <row r="61" s="1" customFormat="1" ht="29.28" customHeight="1">
      <c r="B61" s="37"/>
      <c r="C61" s="139" t="s">
        <v>171</v>
      </c>
      <c r="D61" s="130"/>
      <c r="E61" s="130"/>
      <c r="F61" s="130"/>
      <c r="G61" s="130"/>
      <c r="H61" s="130"/>
      <c r="I61" s="140"/>
      <c r="J61" s="141" t="s">
        <v>172</v>
      </c>
      <c r="K61" s="130"/>
      <c r="L61" s="37"/>
    </row>
    <row r="62" s="1" customFormat="1" ht="10.32" customHeight="1">
      <c r="B62" s="37"/>
      <c r="I62" s="121"/>
      <c r="L62" s="37"/>
    </row>
    <row r="63" s="1" customFormat="1" ht="22.8" customHeight="1">
      <c r="B63" s="37"/>
      <c r="C63" s="142" t="s">
        <v>70</v>
      </c>
      <c r="I63" s="121"/>
      <c r="J63" s="83">
        <f>J90</f>
        <v>0</v>
      </c>
      <c r="L63" s="37"/>
      <c r="AU63" s="19" t="s">
        <v>173</v>
      </c>
    </row>
    <row r="64" s="8" customFormat="1" ht="24.96" customHeight="1">
      <c r="B64" s="143"/>
      <c r="D64" s="144" t="s">
        <v>174</v>
      </c>
      <c r="E64" s="145"/>
      <c r="F64" s="145"/>
      <c r="G64" s="145"/>
      <c r="H64" s="145"/>
      <c r="I64" s="146"/>
      <c r="J64" s="147">
        <f>J91</f>
        <v>0</v>
      </c>
      <c r="L64" s="143"/>
    </row>
    <row r="65" s="9" customFormat="1" ht="19.92" customHeight="1">
      <c r="B65" s="148"/>
      <c r="D65" s="149" t="s">
        <v>1353</v>
      </c>
      <c r="E65" s="150"/>
      <c r="F65" s="150"/>
      <c r="G65" s="150"/>
      <c r="H65" s="150"/>
      <c r="I65" s="151"/>
      <c r="J65" s="152">
        <f>J92</f>
        <v>0</v>
      </c>
      <c r="L65" s="148"/>
    </row>
    <row r="66" s="9" customFormat="1" ht="19.92" customHeight="1">
      <c r="B66" s="148"/>
      <c r="D66" s="149" t="s">
        <v>1536</v>
      </c>
      <c r="E66" s="150"/>
      <c r="F66" s="150"/>
      <c r="G66" s="150"/>
      <c r="H66" s="150"/>
      <c r="I66" s="151"/>
      <c r="J66" s="152">
        <f>J93</f>
        <v>0</v>
      </c>
      <c r="L66" s="148"/>
    </row>
    <row r="67" s="9" customFormat="1" ht="19.92" customHeight="1">
      <c r="B67" s="148"/>
      <c r="D67" s="149" t="s">
        <v>1355</v>
      </c>
      <c r="E67" s="150"/>
      <c r="F67" s="150"/>
      <c r="G67" s="150"/>
      <c r="H67" s="150"/>
      <c r="I67" s="151"/>
      <c r="J67" s="152">
        <f>J99</f>
        <v>0</v>
      </c>
      <c r="L67" s="148"/>
    </row>
    <row r="68" s="9" customFormat="1" ht="19.92" customHeight="1">
      <c r="B68" s="148"/>
      <c r="D68" s="149" t="s">
        <v>1356</v>
      </c>
      <c r="E68" s="150"/>
      <c r="F68" s="150"/>
      <c r="G68" s="150"/>
      <c r="H68" s="150"/>
      <c r="I68" s="151"/>
      <c r="J68" s="152">
        <f>J104</f>
        <v>0</v>
      </c>
      <c r="L68" s="148"/>
    </row>
    <row r="69" s="1" customFormat="1" ht="21.84" customHeight="1">
      <c r="B69" s="37"/>
      <c r="I69" s="121"/>
      <c r="L69" s="37"/>
    </row>
    <row r="70" s="1" customFormat="1" ht="6.96" customHeight="1">
      <c r="B70" s="52"/>
      <c r="C70" s="53"/>
      <c r="D70" s="53"/>
      <c r="E70" s="53"/>
      <c r="F70" s="53"/>
      <c r="G70" s="53"/>
      <c r="H70" s="53"/>
      <c r="I70" s="137"/>
      <c r="J70" s="53"/>
      <c r="K70" s="53"/>
      <c r="L70" s="37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38"/>
      <c r="J74" s="55"/>
      <c r="K74" s="55"/>
      <c r="L74" s="37"/>
    </row>
    <row r="75" s="1" customFormat="1" ht="24.96" customHeight="1">
      <c r="B75" s="37"/>
      <c r="C75" s="23" t="s">
        <v>185</v>
      </c>
      <c r="I75" s="121"/>
      <c r="L75" s="37"/>
    </row>
    <row r="76" s="1" customFormat="1" ht="6.96" customHeight="1">
      <c r="B76" s="37"/>
      <c r="I76" s="121"/>
      <c r="L76" s="37"/>
    </row>
    <row r="77" s="1" customFormat="1" ht="12" customHeight="1">
      <c r="B77" s="37"/>
      <c r="C77" s="31" t="s">
        <v>17</v>
      </c>
      <c r="I77" s="121"/>
      <c r="L77" s="37"/>
    </row>
    <row r="78" s="1" customFormat="1" ht="16.5" customHeight="1">
      <c r="B78" s="37"/>
      <c r="E78" s="120" t="str">
        <f>E7</f>
        <v>Semčice, dostavba kanalizace a intenzifikace ČOV - Část A) Dostavba kanalizace - UZNATELNÉ NÁKLADY</v>
      </c>
      <c r="F78" s="31"/>
      <c r="G78" s="31"/>
      <c r="H78" s="31"/>
      <c r="I78" s="121"/>
      <c r="L78" s="37"/>
    </row>
    <row r="79" ht="12" customHeight="1">
      <c r="B79" s="22"/>
      <c r="C79" s="31" t="s">
        <v>136</v>
      </c>
      <c r="L79" s="22"/>
    </row>
    <row r="80" s="1" customFormat="1" ht="16.5" customHeight="1">
      <c r="B80" s="37"/>
      <c r="E80" s="120" t="s">
        <v>879</v>
      </c>
      <c r="F80" s="1"/>
      <c r="G80" s="1"/>
      <c r="H80" s="1"/>
      <c r="I80" s="121"/>
      <c r="L80" s="37"/>
    </row>
    <row r="81" s="1" customFormat="1" ht="12" customHeight="1">
      <c r="B81" s="37"/>
      <c r="C81" s="31" t="s">
        <v>880</v>
      </c>
      <c r="I81" s="121"/>
      <c r="L81" s="37"/>
    </row>
    <row r="82" s="1" customFormat="1" ht="16.5" customHeight="1">
      <c r="B82" s="37"/>
      <c r="E82" s="58" t="str">
        <f>E11</f>
        <v>05 - PS 03.3 - Systém řízení technologického procesu</v>
      </c>
      <c r="F82" s="1"/>
      <c r="G82" s="1"/>
      <c r="H82" s="1"/>
      <c r="I82" s="121"/>
      <c r="L82" s="37"/>
    </row>
    <row r="83" s="1" customFormat="1" ht="6.96" customHeight="1">
      <c r="B83" s="37"/>
      <c r="I83" s="121"/>
      <c r="L83" s="37"/>
    </row>
    <row r="84" s="1" customFormat="1" ht="12" customHeight="1">
      <c r="B84" s="37"/>
      <c r="C84" s="31" t="s">
        <v>21</v>
      </c>
      <c r="F84" s="19" t="str">
        <f>F14</f>
        <v>Semčice</v>
      </c>
      <c r="I84" s="122" t="s">
        <v>23</v>
      </c>
      <c r="J84" s="60" t="str">
        <f>IF(J14="","",J14)</f>
        <v>12. 2. 2019</v>
      </c>
      <c r="L84" s="37"/>
    </row>
    <row r="85" s="1" customFormat="1" ht="6.96" customHeight="1">
      <c r="B85" s="37"/>
      <c r="I85" s="121"/>
      <c r="L85" s="37"/>
    </row>
    <row r="86" s="1" customFormat="1" ht="24.9" customHeight="1">
      <c r="B86" s="37"/>
      <c r="C86" s="31" t="s">
        <v>25</v>
      </c>
      <c r="F86" s="19" t="str">
        <f>E17</f>
        <v>VaK Mladá Boleslav, a.s.</v>
      </c>
      <c r="I86" s="122" t="s">
        <v>31</v>
      </c>
      <c r="J86" s="35" t="str">
        <f>E23</f>
        <v>Vodohospodářské inženýrské služby, a.s.</v>
      </c>
      <c r="L86" s="37"/>
    </row>
    <row r="87" s="1" customFormat="1" ht="13.65" customHeight="1">
      <c r="B87" s="37"/>
      <c r="C87" s="31" t="s">
        <v>29</v>
      </c>
      <c r="F87" s="19" t="str">
        <f>IF(E20="","",E20)</f>
        <v>Vyplň údaj</v>
      </c>
      <c r="I87" s="122" t="s">
        <v>34</v>
      </c>
      <c r="J87" s="35" t="str">
        <f>E26</f>
        <v>Ing.Eva Mrvová</v>
      </c>
      <c r="L87" s="37"/>
    </row>
    <row r="88" s="1" customFormat="1" ht="10.32" customHeight="1">
      <c r="B88" s="37"/>
      <c r="I88" s="121"/>
      <c r="L88" s="37"/>
    </row>
    <row r="89" s="10" customFormat="1" ht="29.28" customHeight="1">
      <c r="B89" s="153"/>
      <c r="C89" s="154" t="s">
        <v>186</v>
      </c>
      <c r="D89" s="155" t="s">
        <v>57</v>
      </c>
      <c r="E89" s="155" t="s">
        <v>53</v>
      </c>
      <c r="F89" s="155" t="s">
        <v>54</v>
      </c>
      <c r="G89" s="155" t="s">
        <v>187</v>
      </c>
      <c r="H89" s="155" t="s">
        <v>188</v>
      </c>
      <c r="I89" s="156" t="s">
        <v>189</v>
      </c>
      <c r="J89" s="157" t="s">
        <v>172</v>
      </c>
      <c r="K89" s="158" t="s">
        <v>190</v>
      </c>
      <c r="L89" s="153"/>
      <c r="M89" s="75" t="s">
        <v>3</v>
      </c>
      <c r="N89" s="76" t="s">
        <v>42</v>
      </c>
      <c r="O89" s="76" t="s">
        <v>191</v>
      </c>
      <c r="P89" s="76" t="s">
        <v>192</v>
      </c>
      <c r="Q89" s="76" t="s">
        <v>193</v>
      </c>
      <c r="R89" s="76" t="s">
        <v>194</v>
      </c>
      <c r="S89" s="76" t="s">
        <v>195</v>
      </c>
      <c r="T89" s="77" t="s">
        <v>196</v>
      </c>
    </row>
    <row r="90" s="1" customFormat="1" ht="22.8" customHeight="1">
      <c r="B90" s="37"/>
      <c r="C90" s="80" t="s">
        <v>197</v>
      </c>
      <c r="I90" s="121"/>
      <c r="J90" s="159">
        <f>BK90</f>
        <v>0</v>
      </c>
      <c r="L90" s="37"/>
      <c r="M90" s="78"/>
      <c r="N90" s="63"/>
      <c r="O90" s="63"/>
      <c r="P90" s="160">
        <f>P91</f>
        <v>0</v>
      </c>
      <c r="Q90" s="63"/>
      <c r="R90" s="160">
        <f>R91</f>
        <v>0</v>
      </c>
      <c r="S90" s="63"/>
      <c r="T90" s="161">
        <f>T91</f>
        <v>0</v>
      </c>
      <c r="AT90" s="19" t="s">
        <v>71</v>
      </c>
      <c r="AU90" s="19" t="s">
        <v>173</v>
      </c>
      <c r="BK90" s="162">
        <f>BK91</f>
        <v>0</v>
      </c>
    </row>
    <row r="91" s="11" customFormat="1" ht="25.92" customHeight="1">
      <c r="B91" s="163"/>
      <c r="D91" s="164" t="s">
        <v>71</v>
      </c>
      <c r="E91" s="165" t="s">
        <v>198</v>
      </c>
      <c r="F91" s="165" t="s">
        <v>199</v>
      </c>
      <c r="I91" s="166"/>
      <c r="J91" s="167">
        <f>BK91</f>
        <v>0</v>
      </c>
      <c r="L91" s="163"/>
      <c r="M91" s="168"/>
      <c r="N91" s="169"/>
      <c r="O91" s="169"/>
      <c r="P91" s="170">
        <f>P92+P93+P99+P104</f>
        <v>0</v>
      </c>
      <c r="Q91" s="169"/>
      <c r="R91" s="170">
        <f>R92+R93+R99+R104</f>
        <v>0</v>
      </c>
      <c r="S91" s="169"/>
      <c r="T91" s="171">
        <f>T92+T93+T99+T104</f>
        <v>0</v>
      </c>
      <c r="AR91" s="164" t="s">
        <v>80</v>
      </c>
      <c r="AT91" s="172" t="s">
        <v>71</v>
      </c>
      <c r="AU91" s="172" t="s">
        <v>72</v>
      </c>
      <c r="AY91" s="164" t="s">
        <v>200</v>
      </c>
      <c r="BK91" s="173">
        <f>BK92+BK93+BK99+BK104</f>
        <v>0</v>
      </c>
    </row>
    <row r="92" s="11" customFormat="1" ht="22.8" customHeight="1">
      <c r="B92" s="163"/>
      <c r="D92" s="164" t="s">
        <v>71</v>
      </c>
      <c r="E92" s="174" t="s">
        <v>72</v>
      </c>
      <c r="F92" s="174" t="s">
        <v>1357</v>
      </c>
      <c r="I92" s="166"/>
      <c r="J92" s="175">
        <f>BK92</f>
        <v>0</v>
      </c>
      <c r="L92" s="163"/>
      <c r="M92" s="168"/>
      <c r="N92" s="169"/>
      <c r="O92" s="169"/>
      <c r="P92" s="170">
        <v>0</v>
      </c>
      <c r="Q92" s="169"/>
      <c r="R92" s="170">
        <v>0</v>
      </c>
      <c r="S92" s="169"/>
      <c r="T92" s="171">
        <v>0</v>
      </c>
      <c r="AR92" s="164" t="s">
        <v>80</v>
      </c>
      <c r="AT92" s="172" t="s">
        <v>71</v>
      </c>
      <c r="AU92" s="172" t="s">
        <v>80</v>
      </c>
      <c r="AY92" s="164" t="s">
        <v>200</v>
      </c>
      <c r="BK92" s="173">
        <v>0</v>
      </c>
    </row>
    <row r="93" s="11" customFormat="1" ht="22.8" customHeight="1">
      <c r="B93" s="163"/>
      <c r="D93" s="164" t="s">
        <v>71</v>
      </c>
      <c r="E93" s="174" t="s">
        <v>80</v>
      </c>
      <c r="F93" s="174" t="s">
        <v>1537</v>
      </c>
      <c r="I93" s="166"/>
      <c r="J93" s="175">
        <f>BK93</f>
        <v>0</v>
      </c>
      <c r="L93" s="163"/>
      <c r="M93" s="168"/>
      <c r="N93" s="169"/>
      <c r="O93" s="169"/>
      <c r="P93" s="170">
        <f>SUM(P94:P98)</f>
        <v>0</v>
      </c>
      <c r="Q93" s="169"/>
      <c r="R93" s="170">
        <f>SUM(R94:R98)</f>
        <v>0</v>
      </c>
      <c r="S93" s="169"/>
      <c r="T93" s="171">
        <f>SUM(T94:T98)</f>
        <v>0</v>
      </c>
      <c r="AR93" s="164" t="s">
        <v>80</v>
      </c>
      <c r="AT93" s="172" t="s">
        <v>71</v>
      </c>
      <c r="AU93" s="172" t="s">
        <v>80</v>
      </c>
      <c r="AY93" s="164" t="s">
        <v>200</v>
      </c>
      <c r="BK93" s="173">
        <f>SUM(BK94:BK98)</f>
        <v>0</v>
      </c>
    </row>
    <row r="94" s="1" customFormat="1" ht="16.5" customHeight="1">
      <c r="B94" s="176"/>
      <c r="C94" s="177" t="s">
        <v>80</v>
      </c>
      <c r="D94" s="177" t="s">
        <v>202</v>
      </c>
      <c r="E94" s="178" t="s">
        <v>1425</v>
      </c>
      <c r="F94" s="179" t="s">
        <v>1538</v>
      </c>
      <c r="G94" s="180" t="s">
        <v>1364</v>
      </c>
      <c r="H94" s="181">
        <v>1</v>
      </c>
      <c r="I94" s="182"/>
      <c r="J94" s="183">
        <f>ROUND(I94*H94,2)</f>
        <v>0</v>
      </c>
      <c r="K94" s="179" t="s">
        <v>3</v>
      </c>
      <c r="L94" s="37"/>
      <c r="M94" s="184" t="s">
        <v>3</v>
      </c>
      <c r="N94" s="185" t="s">
        <v>43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AR94" s="19" t="s">
        <v>206</v>
      </c>
      <c r="AT94" s="19" t="s">
        <v>202</v>
      </c>
      <c r="AU94" s="19" t="s">
        <v>82</v>
      </c>
      <c r="AY94" s="19" t="s">
        <v>200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80</v>
      </c>
      <c r="BK94" s="188">
        <f>ROUND(I94*H94,2)</f>
        <v>0</v>
      </c>
      <c r="BL94" s="19" t="s">
        <v>206</v>
      </c>
      <c r="BM94" s="19" t="s">
        <v>1539</v>
      </c>
    </row>
    <row r="95" s="1" customFormat="1" ht="16.5" customHeight="1">
      <c r="B95" s="176"/>
      <c r="C95" s="177" t="s">
        <v>82</v>
      </c>
      <c r="D95" s="177" t="s">
        <v>202</v>
      </c>
      <c r="E95" s="178" t="s">
        <v>1428</v>
      </c>
      <c r="F95" s="179" t="s">
        <v>1540</v>
      </c>
      <c r="G95" s="180" t="s">
        <v>1364</v>
      </c>
      <c r="H95" s="181">
        <v>1</v>
      </c>
      <c r="I95" s="182"/>
      <c r="J95" s="183">
        <f>ROUND(I95*H95,2)</f>
        <v>0</v>
      </c>
      <c r="K95" s="179" t="s">
        <v>3</v>
      </c>
      <c r="L95" s="37"/>
      <c r="M95" s="184" t="s">
        <v>3</v>
      </c>
      <c r="N95" s="185" t="s">
        <v>43</v>
      </c>
      <c r="O95" s="67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AR95" s="19" t="s">
        <v>206</v>
      </c>
      <c r="AT95" s="19" t="s">
        <v>202</v>
      </c>
      <c r="AU95" s="19" t="s">
        <v>82</v>
      </c>
      <c r="AY95" s="19" t="s">
        <v>200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80</v>
      </c>
      <c r="BK95" s="188">
        <f>ROUND(I95*H95,2)</f>
        <v>0</v>
      </c>
      <c r="BL95" s="19" t="s">
        <v>206</v>
      </c>
      <c r="BM95" s="19" t="s">
        <v>1541</v>
      </c>
    </row>
    <row r="96" s="1" customFormat="1" ht="16.5" customHeight="1">
      <c r="B96" s="176"/>
      <c r="C96" s="177" t="s">
        <v>216</v>
      </c>
      <c r="D96" s="177" t="s">
        <v>202</v>
      </c>
      <c r="E96" s="178" t="s">
        <v>1431</v>
      </c>
      <c r="F96" s="179" t="s">
        <v>1542</v>
      </c>
      <c r="G96" s="180" t="s">
        <v>1364</v>
      </c>
      <c r="H96" s="181">
        <v>1</v>
      </c>
      <c r="I96" s="182"/>
      <c r="J96" s="183">
        <f>ROUND(I96*H96,2)</f>
        <v>0</v>
      </c>
      <c r="K96" s="179" t="s">
        <v>3</v>
      </c>
      <c r="L96" s="37"/>
      <c r="M96" s="184" t="s">
        <v>3</v>
      </c>
      <c r="N96" s="185" t="s">
        <v>43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AR96" s="19" t="s">
        <v>206</v>
      </c>
      <c r="AT96" s="19" t="s">
        <v>202</v>
      </c>
      <c r="AU96" s="19" t="s">
        <v>82</v>
      </c>
      <c r="AY96" s="19" t="s">
        <v>200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80</v>
      </c>
      <c r="BK96" s="188">
        <f>ROUND(I96*H96,2)</f>
        <v>0</v>
      </c>
      <c r="BL96" s="19" t="s">
        <v>206</v>
      </c>
      <c r="BM96" s="19" t="s">
        <v>1543</v>
      </c>
    </row>
    <row r="97" s="1" customFormat="1" ht="16.5" customHeight="1">
      <c r="B97" s="176"/>
      <c r="C97" s="177" t="s">
        <v>206</v>
      </c>
      <c r="D97" s="177" t="s">
        <v>202</v>
      </c>
      <c r="E97" s="178" t="s">
        <v>1544</v>
      </c>
      <c r="F97" s="179" t="s">
        <v>1545</v>
      </c>
      <c r="G97" s="180" t="s">
        <v>1364</v>
      </c>
      <c r="H97" s="181">
        <v>1</v>
      </c>
      <c r="I97" s="182"/>
      <c r="J97" s="183">
        <f>ROUND(I97*H97,2)</f>
        <v>0</v>
      </c>
      <c r="K97" s="179" t="s">
        <v>3</v>
      </c>
      <c r="L97" s="37"/>
      <c r="M97" s="184" t="s">
        <v>3</v>
      </c>
      <c r="N97" s="185" t="s">
        <v>43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AR97" s="19" t="s">
        <v>206</v>
      </c>
      <c r="AT97" s="19" t="s">
        <v>202</v>
      </c>
      <c r="AU97" s="19" t="s">
        <v>82</v>
      </c>
      <c r="AY97" s="19" t="s">
        <v>200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80</v>
      </c>
      <c r="BK97" s="188">
        <f>ROUND(I97*H97,2)</f>
        <v>0</v>
      </c>
      <c r="BL97" s="19" t="s">
        <v>206</v>
      </c>
      <c r="BM97" s="19" t="s">
        <v>1546</v>
      </c>
    </row>
    <row r="98" s="1" customFormat="1" ht="16.5" customHeight="1">
      <c r="B98" s="176"/>
      <c r="C98" s="177" t="s">
        <v>227</v>
      </c>
      <c r="D98" s="177" t="s">
        <v>202</v>
      </c>
      <c r="E98" s="178" t="s">
        <v>1547</v>
      </c>
      <c r="F98" s="179" t="s">
        <v>1548</v>
      </c>
      <c r="G98" s="180" t="s">
        <v>1364</v>
      </c>
      <c r="H98" s="181">
        <v>1</v>
      </c>
      <c r="I98" s="182"/>
      <c r="J98" s="183">
        <f>ROUND(I98*H98,2)</f>
        <v>0</v>
      </c>
      <c r="K98" s="179" t="s">
        <v>3</v>
      </c>
      <c r="L98" s="37"/>
      <c r="M98" s="184" t="s">
        <v>3</v>
      </c>
      <c r="N98" s="185" t="s">
        <v>43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AR98" s="19" t="s">
        <v>206</v>
      </c>
      <c r="AT98" s="19" t="s">
        <v>202</v>
      </c>
      <c r="AU98" s="19" t="s">
        <v>82</v>
      </c>
      <c r="AY98" s="19" t="s">
        <v>200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80</v>
      </c>
      <c r="BK98" s="188">
        <f>ROUND(I98*H98,2)</f>
        <v>0</v>
      </c>
      <c r="BL98" s="19" t="s">
        <v>206</v>
      </c>
      <c r="BM98" s="19" t="s">
        <v>1549</v>
      </c>
    </row>
    <row r="99" s="11" customFormat="1" ht="22.8" customHeight="1">
      <c r="B99" s="163"/>
      <c r="D99" s="164" t="s">
        <v>71</v>
      </c>
      <c r="E99" s="174" t="s">
        <v>82</v>
      </c>
      <c r="F99" s="174" t="s">
        <v>1437</v>
      </c>
      <c r="I99" s="166"/>
      <c r="J99" s="175">
        <f>BK99</f>
        <v>0</v>
      </c>
      <c r="L99" s="163"/>
      <c r="M99" s="168"/>
      <c r="N99" s="169"/>
      <c r="O99" s="169"/>
      <c r="P99" s="170">
        <f>SUM(P100:P103)</f>
        <v>0</v>
      </c>
      <c r="Q99" s="169"/>
      <c r="R99" s="170">
        <f>SUM(R100:R103)</f>
        <v>0</v>
      </c>
      <c r="S99" s="169"/>
      <c r="T99" s="171">
        <f>SUM(T100:T103)</f>
        <v>0</v>
      </c>
      <c r="AR99" s="164" t="s">
        <v>80</v>
      </c>
      <c r="AT99" s="172" t="s">
        <v>71</v>
      </c>
      <c r="AU99" s="172" t="s">
        <v>80</v>
      </c>
      <c r="AY99" s="164" t="s">
        <v>200</v>
      </c>
      <c r="BK99" s="173">
        <f>SUM(BK100:BK103)</f>
        <v>0</v>
      </c>
    </row>
    <row r="100" s="1" customFormat="1" ht="16.5" customHeight="1">
      <c r="B100" s="176"/>
      <c r="C100" s="213" t="s">
        <v>263</v>
      </c>
      <c r="D100" s="213" t="s">
        <v>407</v>
      </c>
      <c r="E100" s="214" t="s">
        <v>1492</v>
      </c>
      <c r="F100" s="215" t="s">
        <v>1550</v>
      </c>
      <c r="G100" s="216" t="s">
        <v>1364</v>
      </c>
      <c r="H100" s="217">
        <v>1</v>
      </c>
      <c r="I100" s="218"/>
      <c r="J100" s="219">
        <f>ROUND(I100*H100,2)</f>
        <v>0</v>
      </c>
      <c r="K100" s="215" t="s">
        <v>3</v>
      </c>
      <c r="L100" s="220"/>
      <c r="M100" s="221" t="s">
        <v>3</v>
      </c>
      <c r="N100" s="222" t="s">
        <v>43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AR100" s="19" t="s">
        <v>145</v>
      </c>
      <c r="AT100" s="19" t="s">
        <v>407</v>
      </c>
      <c r="AU100" s="19" t="s">
        <v>82</v>
      </c>
      <c r="AY100" s="19" t="s">
        <v>200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80</v>
      </c>
      <c r="BK100" s="188">
        <f>ROUND(I100*H100,2)</f>
        <v>0</v>
      </c>
      <c r="BL100" s="19" t="s">
        <v>206</v>
      </c>
      <c r="BM100" s="19" t="s">
        <v>1551</v>
      </c>
    </row>
    <row r="101" s="1" customFormat="1" ht="16.5" customHeight="1">
      <c r="B101" s="176"/>
      <c r="C101" s="213" t="s">
        <v>268</v>
      </c>
      <c r="D101" s="213" t="s">
        <v>407</v>
      </c>
      <c r="E101" s="214" t="s">
        <v>1501</v>
      </c>
      <c r="F101" s="215" t="s">
        <v>1552</v>
      </c>
      <c r="G101" s="216" t="s">
        <v>1364</v>
      </c>
      <c r="H101" s="217">
        <v>1</v>
      </c>
      <c r="I101" s="218"/>
      <c r="J101" s="219">
        <f>ROUND(I101*H101,2)</f>
        <v>0</v>
      </c>
      <c r="K101" s="215" t="s">
        <v>3</v>
      </c>
      <c r="L101" s="220"/>
      <c r="M101" s="221" t="s">
        <v>3</v>
      </c>
      <c r="N101" s="222" t="s">
        <v>43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AR101" s="19" t="s">
        <v>145</v>
      </c>
      <c r="AT101" s="19" t="s">
        <v>407</v>
      </c>
      <c r="AU101" s="19" t="s">
        <v>82</v>
      </c>
      <c r="AY101" s="19" t="s">
        <v>200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80</v>
      </c>
      <c r="BK101" s="188">
        <f>ROUND(I101*H101,2)</f>
        <v>0</v>
      </c>
      <c r="BL101" s="19" t="s">
        <v>206</v>
      </c>
      <c r="BM101" s="19" t="s">
        <v>1553</v>
      </c>
    </row>
    <row r="102" s="1" customFormat="1" ht="16.5" customHeight="1">
      <c r="B102" s="176"/>
      <c r="C102" s="213" t="s">
        <v>273</v>
      </c>
      <c r="D102" s="213" t="s">
        <v>407</v>
      </c>
      <c r="E102" s="214" t="s">
        <v>1554</v>
      </c>
      <c r="F102" s="215" t="s">
        <v>1555</v>
      </c>
      <c r="G102" s="216" t="s">
        <v>1364</v>
      </c>
      <c r="H102" s="217">
        <v>1</v>
      </c>
      <c r="I102" s="218"/>
      <c r="J102" s="219">
        <f>ROUND(I102*H102,2)</f>
        <v>0</v>
      </c>
      <c r="K102" s="215" t="s">
        <v>3</v>
      </c>
      <c r="L102" s="220"/>
      <c r="M102" s="221" t="s">
        <v>3</v>
      </c>
      <c r="N102" s="222" t="s">
        <v>43</v>
      </c>
      <c r="O102" s="67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AR102" s="19" t="s">
        <v>145</v>
      </c>
      <c r="AT102" s="19" t="s">
        <v>407</v>
      </c>
      <c r="AU102" s="19" t="s">
        <v>82</v>
      </c>
      <c r="AY102" s="19" t="s">
        <v>200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80</v>
      </c>
      <c r="BK102" s="188">
        <f>ROUND(I102*H102,2)</f>
        <v>0</v>
      </c>
      <c r="BL102" s="19" t="s">
        <v>206</v>
      </c>
      <c r="BM102" s="19" t="s">
        <v>1556</v>
      </c>
    </row>
    <row r="103" s="1" customFormat="1" ht="16.5" customHeight="1">
      <c r="B103" s="176"/>
      <c r="C103" s="213" t="s">
        <v>9</v>
      </c>
      <c r="D103" s="213" t="s">
        <v>407</v>
      </c>
      <c r="E103" s="214" t="s">
        <v>1557</v>
      </c>
      <c r="F103" s="215" t="s">
        <v>1558</v>
      </c>
      <c r="G103" s="216" t="s">
        <v>1364</v>
      </c>
      <c r="H103" s="217">
        <v>1</v>
      </c>
      <c r="I103" s="218"/>
      <c r="J103" s="219">
        <f>ROUND(I103*H103,2)</f>
        <v>0</v>
      </c>
      <c r="K103" s="215" t="s">
        <v>3</v>
      </c>
      <c r="L103" s="220"/>
      <c r="M103" s="221" t="s">
        <v>3</v>
      </c>
      <c r="N103" s="222" t="s">
        <v>43</v>
      </c>
      <c r="O103" s="67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AR103" s="19" t="s">
        <v>145</v>
      </c>
      <c r="AT103" s="19" t="s">
        <v>407</v>
      </c>
      <c r="AU103" s="19" t="s">
        <v>82</v>
      </c>
      <c r="AY103" s="19" t="s">
        <v>200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80</v>
      </c>
      <c r="BK103" s="188">
        <f>ROUND(I103*H103,2)</f>
        <v>0</v>
      </c>
      <c r="BL103" s="19" t="s">
        <v>206</v>
      </c>
      <c r="BM103" s="19" t="s">
        <v>1559</v>
      </c>
    </row>
    <row r="104" s="11" customFormat="1" ht="22.8" customHeight="1">
      <c r="B104" s="163"/>
      <c r="D104" s="164" t="s">
        <v>71</v>
      </c>
      <c r="E104" s="174" t="s">
        <v>216</v>
      </c>
      <c r="F104" s="174" t="s">
        <v>1510</v>
      </c>
      <c r="I104" s="166"/>
      <c r="J104" s="175">
        <f>BK104</f>
        <v>0</v>
      </c>
      <c r="L104" s="163"/>
      <c r="M104" s="168"/>
      <c r="N104" s="169"/>
      <c r="O104" s="169"/>
      <c r="P104" s="170">
        <f>SUM(P105:P110)</f>
        <v>0</v>
      </c>
      <c r="Q104" s="169"/>
      <c r="R104" s="170">
        <f>SUM(R105:R110)</f>
        <v>0</v>
      </c>
      <c r="S104" s="169"/>
      <c r="T104" s="171">
        <f>SUM(T105:T110)</f>
        <v>0</v>
      </c>
      <c r="AR104" s="164" t="s">
        <v>80</v>
      </c>
      <c r="AT104" s="172" t="s">
        <v>71</v>
      </c>
      <c r="AU104" s="172" t="s">
        <v>80</v>
      </c>
      <c r="AY104" s="164" t="s">
        <v>200</v>
      </c>
      <c r="BK104" s="173">
        <f>SUM(BK105:BK110)</f>
        <v>0</v>
      </c>
    </row>
    <row r="105" s="1" customFormat="1" ht="16.5" customHeight="1">
      <c r="B105" s="176"/>
      <c r="C105" s="177" t="s">
        <v>231</v>
      </c>
      <c r="D105" s="177" t="s">
        <v>202</v>
      </c>
      <c r="E105" s="178" t="s">
        <v>1511</v>
      </c>
      <c r="F105" s="179" t="s">
        <v>1515</v>
      </c>
      <c r="G105" s="180" t="s">
        <v>1364</v>
      </c>
      <c r="H105" s="181">
        <v>1</v>
      </c>
      <c r="I105" s="182"/>
      <c r="J105" s="183">
        <f>ROUND(I105*H105,2)</f>
        <v>0</v>
      </c>
      <c r="K105" s="179" t="s">
        <v>3</v>
      </c>
      <c r="L105" s="37"/>
      <c r="M105" s="184" t="s">
        <v>3</v>
      </c>
      <c r="N105" s="185" t="s">
        <v>43</v>
      </c>
      <c r="O105" s="67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AR105" s="19" t="s">
        <v>206</v>
      </c>
      <c r="AT105" s="19" t="s">
        <v>202</v>
      </c>
      <c r="AU105" s="19" t="s">
        <v>82</v>
      </c>
      <c r="AY105" s="19" t="s">
        <v>200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80</v>
      </c>
      <c r="BK105" s="188">
        <f>ROUND(I105*H105,2)</f>
        <v>0</v>
      </c>
      <c r="BL105" s="19" t="s">
        <v>206</v>
      </c>
      <c r="BM105" s="19" t="s">
        <v>1560</v>
      </c>
    </row>
    <row r="106" s="1" customFormat="1" ht="16.5" customHeight="1">
      <c r="B106" s="176"/>
      <c r="C106" s="177" t="s">
        <v>237</v>
      </c>
      <c r="D106" s="177" t="s">
        <v>202</v>
      </c>
      <c r="E106" s="178" t="s">
        <v>1514</v>
      </c>
      <c r="F106" s="179" t="s">
        <v>1521</v>
      </c>
      <c r="G106" s="180" t="s">
        <v>1364</v>
      </c>
      <c r="H106" s="181">
        <v>1</v>
      </c>
      <c r="I106" s="182"/>
      <c r="J106" s="183">
        <f>ROUND(I106*H106,2)</f>
        <v>0</v>
      </c>
      <c r="K106" s="179" t="s">
        <v>3</v>
      </c>
      <c r="L106" s="37"/>
      <c r="M106" s="184" t="s">
        <v>3</v>
      </c>
      <c r="N106" s="185" t="s">
        <v>43</v>
      </c>
      <c r="O106" s="67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AR106" s="19" t="s">
        <v>206</v>
      </c>
      <c r="AT106" s="19" t="s">
        <v>202</v>
      </c>
      <c r="AU106" s="19" t="s">
        <v>82</v>
      </c>
      <c r="AY106" s="19" t="s">
        <v>200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80</v>
      </c>
      <c r="BK106" s="188">
        <f>ROUND(I106*H106,2)</f>
        <v>0</v>
      </c>
      <c r="BL106" s="19" t="s">
        <v>206</v>
      </c>
      <c r="BM106" s="19" t="s">
        <v>1561</v>
      </c>
    </row>
    <row r="107" s="1" customFormat="1" ht="16.5" customHeight="1">
      <c r="B107" s="176"/>
      <c r="C107" s="177" t="s">
        <v>145</v>
      </c>
      <c r="D107" s="177" t="s">
        <v>202</v>
      </c>
      <c r="E107" s="178" t="s">
        <v>1517</v>
      </c>
      <c r="F107" s="179" t="s">
        <v>1524</v>
      </c>
      <c r="G107" s="180" t="s">
        <v>1364</v>
      </c>
      <c r="H107" s="181">
        <v>1</v>
      </c>
      <c r="I107" s="182"/>
      <c r="J107" s="183">
        <f>ROUND(I107*H107,2)</f>
        <v>0</v>
      </c>
      <c r="K107" s="179" t="s">
        <v>3</v>
      </c>
      <c r="L107" s="37"/>
      <c r="M107" s="184" t="s">
        <v>3</v>
      </c>
      <c r="N107" s="185" t="s">
        <v>43</v>
      </c>
      <c r="O107" s="67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AR107" s="19" t="s">
        <v>206</v>
      </c>
      <c r="AT107" s="19" t="s">
        <v>202</v>
      </c>
      <c r="AU107" s="19" t="s">
        <v>82</v>
      </c>
      <c r="AY107" s="19" t="s">
        <v>200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80</v>
      </c>
      <c r="BK107" s="188">
        <f>ROUND(I107*H107,2)</f>
        <v>0</v>
      </c>
      <c r="BL107" s="19" t="s">
        <v>206</v>
      </c>
      <c r="BM107" s="19" t="s">
        <v>1562</v>
      </c>
    </row>
    <row r="108" s="1" customFormat="1" ht="16.5" customHeight="1">
      <c r="B108" s="176"/>
      <c r="C108" s="177" t="s">
        <v>247</v>
      </c>
      <c r="D108" s="177" t="s">
        <v>202</v>
      </c>
      <c r="E108" s="178" t="s">
        <v>1520</v>
      </c>
      <c r="F108" s="179" t="s">
        <v>1527</v>
      </c>
      <c r="G108" s="180" t="s">
        <v>1364</v>
      </c>
      <c r="H108" s="181">
        <v>1</v>
      </c>
      <c r="I108" s="182"/>
      <c r="J108" s="183">
        <f>ROUND(I108*H108,2)</f>
        <v>0</v>
      </c>
      <c r="K108" s="179" t="s">
        <v>3</v>
      </c>
      <c r="L108" s="37"/>
      <c r="M108" s="184" t="s">
        <v>3</v>
      </c>
      <c r="N108" s="185" t="s">
        <v>43</v>
      </c>
      <c r="O108" s="67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AR108" s="19" t="s">
        <v>206</v>
      </c>
      <c r="AT108" s="19" t="s">
        <v>202</v>
      </c>
      <c r="AU108" s="19" t="s">
        <v>82</v>
      </c>
      <c r="AY108" s="19" t="s">
        <v>200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80</v>
      </c>
      <c r="BK108" s="188">
        <f>ROUND(I108*H108,2)</f>
        <v>0</v>
      </c>
      <c r="BL108" s="19" t="s">
        <v>206</v>
      </c>
      <c r="BM108" s="19" t="s">
        <v>1563</v>
      </c>
    </row>
    <row r="109" s="1" customFormat="1" ht="16.5" customHeight="1">
      <c r="B109" s="176"/>
      <c r="C109" s="177" t="s">
        <v>253</v>
      </c>
      <c r="D109" s="177" t="s">
        <v>202</v>
      </c>
      <c r="E109" s="178" t="s">
        <v>1523</v>
      </c>
      <c r="F109" s="179" t="s">
        <v>1530</v>
      </c>
      <c r="G109" s="180" t="s">
        <v>1364</v>
      </c>
      <c r="H109" s="181">
        <v>1</v>
      </c>
      <c r="I109" s="182"/>
      <c r="J109" s="183">
        <f>ROUND(I109*H109,2)</f>
        <v>0</v>
      </c>
      <c r="K109" s="179" t="s">
        <v>3</v>
      </c>
      <c r="L109" s="37"/>
      <c r="M109" s="184" t="s">
        <v>3</v>
      </c>
      <c r="N109" s="185" t="s">
        <v>43</v>
      </c>
      <c r="O109" s="67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AR109" s="19" t="s">
        <v>206</v>
      </c>
      <c r="AT109" s="19" t="s">
        <v>202</v>
      </c>
      <c r="AU109" s="19" t="s">
        <v>82</v>
      </c>
      <c r="AY109" s="19" t="s">
        <v>200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80</v>
      </c>
      <c r="BK109" s="188">
        <f>ROUND(I109*H109,2)</f>
        <v>0</v>
      </c>
      <c r="BL109" s="19" t="s">
        <v>206</v>
      </c>
      <c r="BM109" s="19" t="s">
        <v>1564</v>
      </c>
    </row>
    <row r="110" s="1" customFormat="1" ht="16.5" customHeight="1">
      <c r="B110" s="176"/>
      <c r="C110" s="177" t="s">
        <v>258</v>
      </c>
      <c r="D110" s="177" t="s">
        <v>202</v>
      </c>
      <c r="E110" s="178" t="s">
        <v>1526</v>
      </c>
      <c r="F110" s="179" t="s">
        <v>1533</v>
      </c>
      <c r="G110" s="180" t="s">
        <v>1364</v>
      </c>
      <c r="H110" s="181">
        <v>1</v>
      </c>
      <c r="I110" s="182"/>
      <c r="J110" s="183">
        <f>ROUND(I110*H110,2)</f>
        <v>0</v>
      </c>
      <c r="K110" s="179" t="s">
        <v>3</v>
      </c>
      <c r="L110" s="37"/>
      <c r="M110" s="239" t="s">
        <v>3</v>
      </c>
      <c r="N110" s="240" t="s">
        <v>43</v>
      </c>
      <c r="O110" s="235"/>
      <c r="P110" s="236">
        <f>O110*H110</f>
        <v>0</v>
      </c>
      <c r="Q110" s="236">
        <v>0</v>
      </c>
      <c r="R110" s="236">
        <f>Q110*H110</f>
        <v>0</v>
      </c>
      <c r="S110" s="236">
        <v>0</v>
      </c>
      <c r="T110" s="237">
        <f>S110*H110</f>
        <v>0</v>
      </c>
      <c r="AR110" s="19" t="s">
        <v>206</v>
      </c>
      <c r="AT110" s="19" t="s">
        <v>202</v>
      </c>
      <c r="AU110" s="19" t="s">
        <v>82</v>
      </c>
      <c r="AY110" s="19" t="s">
        <v>200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80</v>
      </c>
      <c r="BK110" s="188">
        <f>ROUND(I110*H110,2)</f>
        <v>0</v>
      </c>
      <c r="BL110" s="19" t="s">
        <v>206</v>
      </c>
      <c r="BM110" s="19" t="s">
        <v>1565</v>
      </c>
    </row>
    <row r="111" s="1" customFormat="1" ht="6.96" customHeight="1">
      <c r="B111" s="52"/>
      <c r="C111" s="53"/>
      <c r="D111" s="53"/>
      <c r="E111" s="53"/>
      <c r="F111" s="53"/>
      <c r="G111" s="53"/>
      <c r="H111" s="53"/>
      <c r="I111" s="137"/>
      <c r="J111" s="53"/>
      <c r="K111" s="53"/>
      <c r="L111" s="37"/>
    </row>
  </sheetData>
  <autoFilter ref="C89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101</v>
      </c>
      <c r="AZ2" s="118" t="s">
        <v>159</v>
      </c>
      <c r="BA2" s="118" t="s">
        <v>160</v>
      </c>
      <c r="BB2" s="118" t="s">
        <v>131</v>
      </c>
      <c r="BC2" s="118" t="s">
        <v>1566</v>
      </c>
      <c r="BD2" s="118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  <c r="AZ3" s="118" t="s">
        <v>49</v>
      </c>
      <c r="BA3" s="118" t="s">
        <v>1567</v>
      </c>
      <c r="BB3" s="118" t="s">
        <v>131</v>
      </c>
      <c r="BC3" s="118" t="s">
        <v>1568</v>
      </c>
      <c r="BD3" s="118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</row>
    <row r="5" ht="6.96" customHeight="1">
      <c r="B5" s="22"/>
      <c r="L5" s="22"/>
    </row>
    <row r="6" ht="12" customHeight="1">
      <c r="B6" s="22"/>
      <c r="D6" s="31" t="s">
        <v>17</v>
      </c>
      <c r="L6" s="22"/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</row>
    <row r="8" s="1" customFormat="1" ht="12" customHeight="1">
      <c r="B8" s="37"/>
      <c r="D8" s="31" t="s">
        <v>136</v>
      </c>
      <c r="I8" s="121"/>
      <c r="L8" s="37"/>
    </row>
    <row r="9" s="1" customFormat="1" ht="36.96" customHeight="1">
      <c r="B9" s="37"/>
      <c r="E9" s="58" t="s">
        <v>1569</v>
      </c>
      <c r="F9" s="1"/>
      <c r="G9" s="1"/>
      <c r="H9" s="1"/>
      <c r="I9" s="121"/>
      <c r="L9" s="37"/>
    </row>
    <row r="10" s="1" customFormat="1">
      <c r="B10" s="37"/>
      <c r="I10" s="121"/>
      <c r="L10" s="37"/>
    </row>
    <row r="11" s="1" customFormat="1" ht="12" customHeight="1">
      <c r="B11" s="37"/>
      <c r="D11" s="31" t="s">
        <v>19</v>
      </c>
      <c r="F11" s="19" t="s">
        <v>3</v>
      </c>
      <c r="I11" s="122" t="s">
        <v>20</v>
      </c>
      <c r="J11" s="19" t="s">
        <v>3</v>
      </c>
      <c r="L11" s="37"/>
    </row>
    <row r="12" s="1" customFormat="1" ht="12" customHeight="1">
      <c r="B12" s="37"/>
      <c r="D12" s="31" t="s">
        <v>21</v>
      </c>
      <c r="F12" s="19" t="s">
        <v>22</v>
      </c>
      <c r="I12" s="122" t="s">
        <v>23</v>
      </c>
      <c r="J12" s="60" t="str">
        <f>'Rekapitulace stavby'!AN8</f>
        <v>12. 2. 2019</v>
      </c>
      <c r="L12" s="37"/>
    </row>
    <row r="13" s="1" customFormat="1" ht="10.8" customHeight="1">
      <c r="B13" s="37"/>
      <c r="I13" s="121"/>
      <c r="L13" s="37"/>
    </row>
    <row r="14" s="1" customFormat="1" ht="12" customHeight="1">
      <c r="B14" s="37"/>
      <c r="D14" s="31" t="s">
        <v>25</v>
      </c>
      <c r="I14" s="122" t="s">
        <v>26</v>
      </c>
      <c r="J14" s="19" t="s">
        <v>3</v>
      </c>
      <c r="L14" s="37"/>
    </row>
    <row r="15" s="1" customFormat="1" ht="18" customHeight="1">
      <c r="B15" s="37"/>
      <c r="E15" s="19" t="s">
        <v>27</v>
      </c>
      <c r="I15" s="122" t="s">
        <v>28</v>
      </c>
      <c r="J15" s="19" t="s">
        <v>3</v>
      </c>
      <c r="L15" s="37"/>
    </row>
    <row r="16" s="1" customFormat="1" ht="6.96" customHeight="1">
      <c r="B16" s="37"/>
      <c r="I16" s="121"/>
      <c r="L16" s="37"/>
    </row>
    <row r="17" s="1" customFormat="1" ht="12" customHeight="1">
      <c r="B17" s="37"/>
      <c r="D17" s="31" t="s">
        <v>29</v>
      </c>
      <c r="I17" s="122" t="s">
        <v>26</v>
      </c>
      <c r="J17" s="32" t="str">
        <f>'Rekapitulace stavby'!AN13</f>
        <v>Vyplň údaj</v>
      </c>
      <c r="L17" s="37"/>
    </row>
    <row r="18" s="1" customFormat="1" ht="18" customHeight="1">
      <c r="B18" s="37"/>
      <c r="E18" s="32" t="str">
        <f>'Rekapitulace stavby'!E14</f>
        <v>Vyplň údaj</v>
      </c>
      <c r="F18" s="19"/>
      <c r="G18" s="19"/>
      <c r="H18" s="19"/>
      <c r="I18" s="122" t="s">
        <v>28</v>
      </c>
      <c r="J18" s="32" t="str">
        <f>'Rekapitulace stavby'!AN14</f>
        <v>Vyplň údaj</v>
      </c>
      <c r="L18" s="37"/>
    </row>
    <row r="19" s="1" customFormat="1" ht="6.96" customHeight="1">
      <c r="B19" s="37"/>
      <c r="I19" s="121"/>
      <c r="L19" s="37"/>
    </row>
    <row r="20" s="1" customFormat="1" ht="12" customHeight="1">
      <c r="B20" s="37"/>
      <c r="D20" s="31" t="s">
        <v>31</v>
      </c>
      <c r="I20" s="122" t="s">
        <v>26</v>
      </c>
      <c r="J20" s="19" t="s">
        <v>3</v>
      </c>
      <c r="L20" s="37"/>
    </row>
    <row r="21" s="1" customFormat="1" ht="18" customHeight="1">
      <c r="B21" s="37"/>
      <c r="E21" s="19" t="s">
        <v>32</v>
      </c>
      <c r="I21" s="122" t="s">
        <v>28</v>
      </c>
      <c r="J21" s="19" t="s">
        <v>3</v>
      </c>
      <c r="L21" s="37"/>
    </row>
    <row r="22" s="1" customFormat="1" ht="6.96" customHeight="1">
      <c r="B22" s="37"/>
      <c r="I22" s="121"/>
      <c r="L22" s="37"/>
    </row>
    <row r="23" s="1" customFormat="1" ht="12" customHeight="1">
      <c r="B23" s="37"/>
      <c r="D23" s="31" t="s">
        <v>34</v>
      </c>
      <c r="I23" s="122" t="s">
        <v>26</v>
      </c>
      <c r="J23" s="19" t="s">
        <v>3</v>
      </c>
      <c r="L23" s="37"/>
    </row>
    <row r="24" s="1" customFormat="1" ht="18" customHeight="1">
      <c r="B24" s="37"/>
      <c r="E24" s="19" t="s">
        <v>35</v>
      </c>
      <c r="I24" s="122" t="s">
        <v>28</v>
      </c>
      <c r="J24" s="19" t="s">
        <v>3</v>
      </c>
      <c r="L24" s="37"/>
    </row>
    <row r="25" s="1" customFormat="1" ht="6.96" customHeight="1">
      <c r="B25" s="37"/>
      <c r="I25" s="121"/>
      <c r="L25" s="37"/>
    </row>
    <row r="26" s="1" customFormat="1" ht="12" customHeight="1">
      <c r="B26" s="37"/>
      <c r="D26" s="31" t="s">
        <v>36</v>
      </c>
      <c r="I26" s="121"/>
      <c r="L26" s="37"/>
    </row>
    <row r="27" s="7" customFormat="1" ht="16.5" customHeight="1">
      <c r="B27" s="123"/>
      <c r="E27" s="35" t="s">
        <v>3</v>
      </c>
      <c r="F27" s="35"/>
      <c r="G27" s="35"/>
      <c r="H27" s="35"/>
      <c r="I27" s="124"/>
      <c r="L27" s="123"/>
    </row>
    <row r="28" s="1" customFormat="1" ht="6.96" customHeight="1">
      <c r="B28" s="37"/>
      <c r="I28" s="121"/>
      <c r="L28" s="37"/>
    </row>
    <row r="29" s="1" customFormat="1" ht="6.96" customHeight="1">
      <c r="B29" s="37"/>
      <c r="D29" s="63"/>
      <c r="E29" s="63"/>
      <c r="F29" s="63"/>
      <c r="G29" s="63"/>
      <c r="H29" s="63"/>
      <c r="I29" s="125"/>
      <c r="J29" s="63"/>
      <c r="K29" s="63"/>
      <c r="L29" s="37"/>
    </row>
    <row r="30" s="1" customFormat="1" ht="25.44" customHeight="1">
      <c r="B30" s="37"/>
      <c r="D30" s="126" t="s">
        <v>38</v>
      </c>
      <c r="I30" s="121"/>
      <c r="J30" s="83">
        <f>ROUND(J86, 2)</f>
        <v>0</v>
      </c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14.4" customHeight="1">
      <c r="B32" s="37"/>
      <c r="F32" s="41" t="s">
        <v>40</v>
      </c>
      <c r="I32" s="127" t="s">
        <v>39</v>
      </c>
      <c r="J32" s="41" t="s">
        <v>41</v>
      </c>
      <c r="L32" s="37"/>
    </row>
    <row r="33" s="1" customFormat="1" ht="14.4" customHeight="1">
      <c r="B33" s="37"/>
      <c r="D33" s="31" t="s">
        <v>42</v>
      </c>
      <c r="E33" s="31" t="s">
        <v>43</v>
      </c>
      <c r="F33" s="128">
        <f>ROUND((SUM(BE86:BE140)),  2)</f>
        <v>0</v>
      </c>
      <c r="I33" s="129">
        <v>0.20999999999999999</v>
      </c>
      <c r="J33" s="128">
        <f>ROUND(((SUM(BE86:BE140))*I33),  2)</f>
        <v>0</v>
      </c>
      <c r="L33" s="37"/>
    </row>
    <row r="34" s="1" customFormat="1" ht="14.4" customHeight="1">
      <c r="B34" s="37"/>
      <c r="E34" s="31" t="s">
        <v>44</v>
      </c>
      <c r="F34" s="128">
        <f>ROUND((SUM(BF86:BF140)),  2)</f>
        <v>0</v>
      </c>
      <c r="I34" s="129">
        <v>0.14999999999999999</v>
      </c>
      <c r="J34" s="128">
        <f>ROUND(((SUM(BF86:BF140))*I34),  2)</f>
        <v>0</v>
      </c>
      <c r="L34" s="37"/>
    </row>
    <row r="35" hidden="1" s="1" customFormat="1" ht="14.4" customHeight="1">
      <c r="B35" s="37"/>
      <c r="E35" s="31" t="s">
        <v>45</v>
      </c>
      <c r="F35" s="128">
        <f>ROUND((SUM(BG86:BG140)),  2)</f>
        <v>0</v>
      </c>
      <c r="I35" s="129">
        <v>0.20999999999999999</v>
      </c>
      <c r="J35" s="128">
        <f>0</f>
        <v>0</v>
      </c>
      <c r="L35" s="37"/>
    </row>
    <row r="36" hidden="1" s="1" customFormat="1" ht="14.4" customHeight="1">
      <c r="B36" s="37"/>
      <c r="E36" s="31" t="s">
        <v>46</v>
      </c>
      <c r="F36" s="128">
        <f>ROUND((SUM(BH86:BH140)),  2)</f>
        <v>0</v>
      </c>
      <c r="I36" s="129">
        <v>0.14999999999999999</v>
      </c>
      <c r="J36" s="128">
        <f>0</f>
        <v>0</v>
      </c>
      <c r="L36" s="37"/>
    </row>
    <row r="37" hidden="1" s="1" customFormat="1" ht="14.4" customHeight="1">
      <c r="B37" s="37"/>
      <c r="E37" s="31" t="s">
        <v>47</v>
      </c>
      <c r="F37" s="128">
        <f>ROUND((SUM(BI86:BI140)),  2)</f>
        <v>0</v>
      </c>
      <c r="I37" s="129">
        <v>0</v>
      </c>
      <c r="J37" s="128">
        <f>0</f>
        <v>0</v>
      </c>
      <c r="L37" s="37"/>
    </row>
    <row r="38" s="1" customFormat="1" ht="6.96" customHeight="1">
      <c r="B38" s="37"/>
      <c r="I38" s="121"/>
      <c r="L38" s="37"/>
    </row>
    <row r="39" s="1" customFormat="1" ht="25.44" customHeight="1">
      <c r="B39" s="37"/>
      <c r="C39" s="130"/>
      <c r="D39" s="131" t="s">
        <v>48</v>
      </c>
      <c r="E39" s="71"/>
      <c r="F39" s="7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37"/>
    </row>
    <row r="40" s="1" customFormat="1" ht="14.4" customHeight="1">
      <c r="B40" s="52"/>
      <c r="C40" s="53"/>
      <c r="D40" s="53"/>
      <c r="E40" s="53"/>
      <c r="F40" s="53"/>
      <c r="G40" s="53"/>
      <c r="H40" s="53"/>
      <c r="I40" s="137"/>
      <c r="J40" s="53"/>
      <c r="K40" s="53"/>
      <c r="L40" s="37"/>
    </row>
    <row r="44" s="1" customFormat="1" ht="6.96" customHeight="1">
      <c r="B44" s="54"/>
      <c r="C44" s="55"/>
      <c r="D44" s="55"/>
      <c r="E44" s="55"/>
      <c r="F44" s="55"/>
      <c r="G44" s="55"/>
      <c r="H44" s="55"/>
      <c r="I44" s="138"/>
      <c r="J44" s="55"/>
      <c r="K44" s="55"/>
      <c r="L44" s="37"/>
    </row>
    <row r="45" s="1" customFormat="1" ht="24.96" customHeight="1">
      <c r="B45" s="37"/>
      <c r="C45" s="23" t="s">
        <v>170</v>
      </c>
      <c r="I45" s="121"/>
      <c r="L45" s="37"/>
    </row>
    <row r="46" s="1" customFormat="1" ht="6.96" customHeight="1">
      <c r="B46" s="37"/>
      <c r="I46" s="121"/>
      <c r="L46" s="37"/>
    </row>
    <row r="47" s="1" customFormat="1" ht="12" customHeight="1">
      <c r="B47" s="37"/>
      <c r="C47" s="31" t="s">
        <v>17</v>
      </c>
      <c r="I47" s="121"/>
      <c r="L47" s="37"/>
    </row>
    <row r="48" s="1" customFormat="1" ht="16.5" customHeight="1">
      <c r="B48" s="37"/>
      <c r="E48" s="120" t="str">
        <f>E7</f>
        <v>Semčice, dostavba kanalizace a intenzifikace ČOV - Část A) Dostavba kanalizace - UZNATELNÉ NÁKLADY</v>
      </c>
      <c r="F48" s="31"/>
      <c r="G48" s="31"/>
      <c r="H48" s="31"/>
      <c r="I48" s="121"/>
      <c r="L48" s="37"/>
    </row>
    <row r="49" s="1" customFormat="1" ht="12" customHeight="1">
      <c r="B49" s="37"/>
      <c r="C49" s="31" t="s">
        <v>136</v>
      </c>
      <c r="I49" s="121"/>
      <c r="L49" s="37"/>
    </row>
    <row r="50" s="1" customFormat="1" ht="16.5" customHeight="1">
      <c r="B50" s="37"/>
      <c r="E50" s="58" t="str">
        <f>E9</f>
        <v>04 - SO 04 - Kanalizace, Bourání ČOV u Okálů</v>
      </c>
      <c r="F50" s="1"/>
      <c r="G50" s="1"/>
      <c r="H50" s="1"/>
      <c r="I50" s="121"/>
      <c r="L50" s="37"/>
    </row>
    <row r="51" s="1" customFormat="1" ht="6.96" customHeight="1">
      <c r="B51" s="37"/>
      <c r="I51" s="121"/>
      <c r="L51" s="37"/>
    </row>
    <row r="52" s="1" customFormat="1" ht="12" customHeight="1">
      <c r="B52" s="37"/>
      <c r="C52" s="31" t="s">
        <v>21</v>
      </c>
      <c r="F52" s="19" t="str">
        <f>F12</f>
        <v>Semčice</v>
      </c>
      <c r="I52" s="122" t="s">
        <v>23</v>
      </c>
      <c r="J52" s="60" t="str">
        <f>IF(J12="","",J12)</f>
        <v>12. 2. 2019</v>
      </c>
      <c r="L52" s="37"/>
    </row>
    <row r="53" s="1" customFormat="1" ht="6.96" customHeight="1">
      <c r="B53" s="37"/>
      <c r="I53" s="121"/>
      <c r="L53" s="37"/>
    </row>
    <row r="54" s="1" customFormat="1" ht="24.9" customHeight="1">
      <c r="B54" s="37"/>
      <c r="C54" s="31" t="s">
        <v>25</v>
      </c>
      <c r="F54" s="19" t="str">
        <f>E15</f>
        <v>VaK Mladá Boleslav, a.s.</v>
      </c>
      <c r="I54" s="122" t="s">
        <v>31</v>
      </c>
      <c r="J54" s="35" t="str">
        <f>E21</f>
        <v>Vodohospodářské inženýrské služby, a.s.</v>
      </c>
      <c r="L54" s="37"/>
    </row>
    <row r="55" s="1" customFormat="1" ht="13.65" customHeight="1">
      <c r="B55" s="37"/>
      <c r="C55" s="31" t="s">
        <v>29</v>
      </c>
      <c r="F55" s="19" t="str">
        <f>IF(E18="","",E18)</f>
        <v>Vyplň údaj</v>
      </c>
      <c r="I55" s="122" t="s">
        <v>34</v>
      </c>
      <c r="J55" s="35" t="str">
        <f>E24</f>
        <v>Ing.Eva Mrvová</v>
      </c>
      <c r="L55" s="37"/>
    </row>
    <row r="56" s="1" customFormat="1" ht="10.32" customHeight="1">
      <c r="B56" s="37"/>
      <c r="I56" s="121"/>
      <c r="L56" s="37"/>
    </row>
    <row r="57" s="1" customFormat="1" ht="29.28" customHeight="1">
      <c r="B57" s="37"/>
      <c r="C57" s="139" t="s">
        <v>171</v>
      </c>
      <c r="D57" s="130"/>
      <c r="E57" s="130"/>
      <c r="F57" s="130"/>
      <c r="G57" s="130"/>
      <c r="H57" s="130"/>
      <c r="I57" s="140"/>
      <c r="J57" s="141" t="s">
        <v>172</v>
      </c>
      <c r="K57" s="130"/>
      <c r="L57" s="37"/>
    </row>
    <row r="58" s="1" customFormat="1" ht="10.32" customHeight="1">
      <c r="B58" s="37"/>
      <c r="I58" s="121"/>
      <c r="L58" s="37"/>
    </row>
    <row r="59" s="1" customFormat="1" ht="22.8" customHeight="1">
      <c r="B59" s="37"/>
      <c r="C59" s="142" t="s">
        <v>70</v>
      </c>
      <c r="I59" s="121"/>
      <c r="J59" s="83">
        <f>J86</f>
        <v>0</v>
      </c>
      <c r="L59" s="37"/>
      <c r="AU59" s="19" t="s">
        <v>173</v>
      </c>
    </row>
    <row r="60" s="8" customFormat="1" ht="24.96" customHeight="1">
      <c r="B60" s="143"/>
      <c r="D60" s="144" t="s">
        <v>174</v>
      </c>
      <c r="E60" s="145"/>
      <c r="F60" s="145"/>
      <c r="G60" s="145"/>
      <c r="H60" s="145"/>
      <c r="I60" s="146"/>
      <c r="J60" s="147">
        <f>J87</f>
        <v>0</v>
      </c>
      <c r="L60" s="143"/>
    </row>
    <row r="61" s="9" customFormat="1" ht="19.92" customHeight="1">
      <c r="B61" s="148"/>
      <c r="D61" s="149" t="s">
        <v>175</v>
      </c>
      <c r="E61" s="150"/>
      <c r="F61" s="150"/>
      <c r="G61" s="150"/>
      <c r="H61" s="150"/>
      <c r="I61" s="151"/>
      <c r="J61" s="152">
        <f>J88</f>
        <v>0</v>
      </c>
      <c r="L61" s="148"/>
    </row>
    <row r="62" s="9" customFormat="1" ht="19.92" customHeight="1">
      <c r="B62" s="148"/>
      <c r="D62" s="149" t="s">
        <v>179</v>
      </c>
      <c r="E62" s="150"/>
      <c r="F62" s="150"/>
      <c r="G62" s="150"/>
      <c r="H62" s="150"/>
      <c r="I62" s="151"/>
      <c r="J62" s="152">
        <f>J112</f>
        <v>0</v>
      </c>
      <c r="L62" s="148"/>
    </row>
    <row r="63" s="9" customFormat="1" ht="19.92" customHeight="1">
      <c r="B63" s="148"/>
      <c r="D63" s="149" t="s">
        <v>1570</v>
      </c>
      <c r="E63" s="150"/>
      <c r="F63" s="150"/>
      <c r="G63" s="150"/>
      <c r="H63" s="150"/>
      <c r="I63" s="151"/>
      <c r="J63" s="152">
        <f>J118</f>
        <v>0</v>
      </c>
      <c r="L63" s="148"/>
    </row>
    <row r="64" s="9" customFormat="1" ht="19.92" customHeight="1">
      <c r="B64" s="148"/>
      <c r="D64" s="149" t="s">
        <v>181</v>
      </c>
      <c r="E64" s="150"/>
      <c r="F64" s="150"/>
      <c r="G64" s="150"/>
      <c r="H64" s="150"/>
      <c r="I64" s="151"/>
      <c r="J64" s="152">
        <f>J128</f>
        <v>0</v>
      </c>
      <c r="L64" s="148"/>
    </row>
    <row r="65" s="8" customFormat="1" ht="24.96" customHeight="1">
      <c r="B65" s="143"/>
      <c r="D65" s="144" t="s">
        <v>884</v>
      </c>
      <c r="E65" s="145"/>
      <c r="F65" s="145"/>
      <c r="G65" s="145"/>
      <c r="H65" s="145"/>
      <c r="I65" s="146"/>
      <c r="J65" s="147">
        <f>J135</f>
        <v>0</v>
      </c>
      <c r="L65" s="143"/>
    </row>
    <row r="66" s="9" customFormat="1" ht="19.92" customHeight="1">
      <c r="B66" s="148"/>
      <c r="D66" s="149" t="s">
        <v>886</v>
      </c>
      <c r="E66" s="150"/>
      <c r="F66" s="150"/>
      <c r="G66" s="150"/>
      <c r="H66" s="150"/>
      <c r="I66" s="151"/>
      <c r="J66" s="152">
        <f>J136</f>
        <v>0</v>
      </c>
      <c r="L66" s="148"/>
    </row>
    <row r="67" s="1" customFormat="1" ht="21.84" customHeight="1">
      <c r="B67" s="37"/>
      <c r="I67" s="121"/>
      <c r="L67" s="37"/>
    </row>
    <row r="68" s="1" customFormat="1" ht="6.96" customHeight="1">
      <c r="B68" s="52"/>
      <c r="C68" s="53"/>
      <c r="D68" s="53"/>
      <c r="E68" s="53"/>
      <c r="F68" s="53"/>
      <c r="G68" s="53"/>
      <c r="H68" s="53"/>
      <c r="I68" s="137"/>
      <c r="J68" s="53"/>
      <c r="K68" s="53"/>
      <c r="L68" s="37"/>
    </row>
    <row r="72" s="1" customFormat="1" ht="6.96" customHeight="1">
      <c r="B72" s="54"/>
      <c r="C72" s="55"/>
      <c r="D72" s="55"/>
      <c r="E72" s="55"/>
      <c r="F72" s="55"/>
      <c r="G72" s="55"/>
      <c r="H72" s="55"/>
      <c r="I72" s="138"/>
      <c r="J72" s="55"/>
      <c r="K72" s="55"/>
      <c r="L72" s="37"/>
    </row>
    <row r="73" s="1" customFormat="1" ht="24.96" customHeight="1">
      <c r="B73" s="37"/>
      <c r="C73" s="23" t="s">
        <v>185</v>
      </c>
      <c r="I73" s="121"/>
      <c r="L73" s="37"/>
    </row>
    <row r="74" s="1" customFormat="1" ht="6.96" customHeight="1">
      <c r="B74" s="37"/>
      <c r="I74" s="121"/>
      <c r="L74" s="37"/>
    </row>
    <row r="75" s="1" customFormat="1" ht="12" customHeight="1">
      <c r="B75" s="37"/>
      <c r="C75" s="31" t="s">
        <v>17</v>
      </c>
      <c r="I75" s="121"/>
      <c r="L75" s="37"/>
    </row>
    <row r="76" s="1" customFormat="1" ht="16.5" customHeight="1">
      <c r="B76" s="37"/>
      <c r="E76" s="120" t="str">
        <f>E7</f>
        <v>Semčice, dostavba kanalizace a intenzifikace ČOV - Část A) Dostavba kanalizace - UZNATELNÉ NÁKLADY</v>
      </c>
      <c r="F76" s="31"/>
      <c r="G76" s="31"/>
      <c r="H76" s="31"/>
      <c r="I76" s="121"/>
      <c r="L76" s="37"/>
    </row>
    <row r="77" s="1" customFormat="1" ht="12" customHeight="1">
      <c r="B77" s="37"/>
      <c r="C77" s="31" t="s">
        <v>136</v>
      </c>
      <c r="I77" s="121"/>
      <c r="L77" s="37"/>
    </row>
    <row r="78" s="1" customFormat="1" ht="16.5" customHeight="1">
      <c r="B78" s="37"/>
      <c r="E78" s="58" t="str">
        <f>E9</f>
        <v>04 - SO 04 - Kanalizace, Bourání ČOV u Okálů</v>
      </c>
      <c r="F78" s="1"/>
      <c r="G78" s="1"/>
      <c r="H78" s="1"/>
      <c r="I78" s="121"/>
      <c r="L78" s="37"/>
    </row>
    <row r="79" s="1" customFormat="1" ht="6.96" customHeight="1">
      <c r="B79" s="37"/>
      <c r="I79" s="121"/>
      <c r="L79" s="37"/>
    </row>
    <row r="80" s="1" customFormat="1" ht="12" customHeight="1">
      <c r="B80" s="37"/>
      <c r="C80" s="31" t="s">
        <v>21</v>
      </c>
      <c r="F80" s="19" t="str">
        <f>F12</f>
        <v>Semčice</v>
      </c>
      <c r="I80" s="122" t="s">
        <v>23</v>
      </c>
      <c r="J80" s="60" t="str">
        <f>IF(J12="","",J12)</f>
        <v>12. 2. 2019</v>
      </c>
      <c r="L80" s="37"/>
    </row>
    <row r="81" s="1" customFormat="1" ht="6.96" customHeight="1">
      <c r="B81" s="37"/>
      <c r="I81" s="121"/>
      <c r="L81" s="37"/>
    </row>
    <row r="82" s="1" customFormat="1" ht="24.9" customHeight="1">
      <c r="B82" s="37"/>
      <c r="C82" s="31" t="s">
        <v>25</v>
      </c>
      <c r="F82" s="19" t="str">
        <f>E15</f>
        <v>VaK Mladá Boleslav, a.s.</v>
      </c>
      <c r="I82" s="122" t="s">
        <v>31</v>
      </c>
      <c r="J82" s="35" t="str">
        <f>E21</f>
        <v>Vodohospodářské inženýrské služby, a.s.</v>
      </c>
      <c r="L82" s="37"/>
    </row>
    <row r="83" s="1" customFormat="1" ht="13.65" customHeight="1">
      <c r="B83" s="37"/>
      <c r="C83" s="31" t="s">
        <v>29</v>
      </c>
      <c r="F83" s="19" t="str">
        <f>IF(E18="","",E18)</f>
        <v>Vyplň údaj</v>
      </c>
      <c r="I83" s="122" t="s">
        <v>34</v>
      </c>
      <c r="J83" s="35" t="str">
        <f>E24</f>
        <v>Ing.Eva Mrvová</v>
      </c>
      <c r="L83" s="37"/>
    </row>
    <row r="84" s="1" customFormat="1" ht="10.32" customHeight="1">
      <c r="B84" s="37"/>
      <c r="I84" s="121"/>
      <c r="L84" s="37"/>
    </row>
    <row r="85" s="10" customFormat="1" ht="29.28" customHeight="1">
      <c r="B85" s="153"/>
      <c r="C85" s="154" t="s">
        <v>186</v>
      </c>
      <c r="D85" s="155" t="s">
        <v>57</v>
      </c>
      <c r="E85" s="155" t="s">
        <v>53</v>
      </c>
      <c r="F85" s="155" t="s">
        <v>54</v>
      </c>
      <c r="G85" s="155" t="s">
        <v>187</v>
      </c>
      <c r="H85" s="155" t="s">
        <v>188</v>
      </c>
      <c r="I85" s="156" t="s">
        <v>189</v>
      </c>
      <c r="J85" s="157" t="s">
        <v>172</v>
      </c>
      <c r="K85" s="158" t="s">
        <v>190</v>
      </c>
      <c r="L85" s="153"/>
      <c r="M85" s="75" t="s">
        <v>3</v>
      </c>
      <c r="N85" s="76" t="s">
        <v>42</v>
      </c>
      <c r="O85" s="76" t="s">
        <v>191</v>
      </c>
      <c r="P85" s="76" t="s">
        <v>192</v>
      </c>
      <c r="Q85" s="76" t="s">
        <v>193</v>
      </c>
      <c r="R85" s="76" t="s">
        <v>194</v>
      </c>
      <c r="S85" s="76" t="s">
        <v>195</v>
      </c>
      <c r="T85" s="77" t="s">
        <v>196</v>
      </c>
    </row>
    <row r="86" s="1" customFormat="1" ht="22.8" customHeight="1">
      <c r="B86" s="37"/>
      <c r="C86" s="80" t="s">
        <v>197</v>
      </c>
      <c r="I86" s="121"/>
      <c r="J86" s="159">
        <f>BK86</f>
        <v>0</v>
      </c>
      <c r="L86" s="37"/>
      <c r="M86" s="78"/>
      <c r="N86" s="63"/>
      <c r="O86" s="63"/>
      <c r="P86" s="160">
        <f>P87+P135</f>
        <v>0</v>
      </c>
      <c r="Q86" s="63"/>
      <c r="R86" s="160">
        <f>R87+R135</f>
        <v>0.1159588</v>
      </c>
      <c r="S86" s="63"/>
      <c r="T86" s="161">
        <f>T87+T135</f>
        <v>73.030319999999989</v>
      </c>
      <c r="AT86" s="19" t="s">
        <v>71</v>
      </c>
      <c r="AU86" s="19" t="s">
        <v>173</v>
      </c>
      <c r="BK86" s="162">
        <f>BK87+BK135</f>
        <v>0</v>
      </c>
    </row>
    <row r="87" s="11" customFormat="1" ht="25.92" customHeight="1">
      <c r="B87" s="163"/>
      <c r="D87" s="164" t="s">
        <v>71</v>
      </c>
      <c r="E87" s="165" t="s">
        <v>198</v>
      </c>
      <c r="F87" s="165" t="s">
        <v>199</v>
      </c>
      <c r="I87" s="166"/>
      <c r="J87" s="167">
        <f>BK87</f>
        <v>0</v>
      </c>
      <c r="L87" s="163"/>
      <c r="M87" s="168"/>
      <c r="N87" s="169"/>
      <c r="O87" s="169"/>
      <c r="P87" s="170">
        <f>P88+P112+P118+P128</f>
        <v>0</v>
      </c>
      <c r="Q87" s="169"/>
      <c r="R87" s="170">
        <f>R88+R112+R118+R128</f>
        <v>0.1159588</v>
      </c>
      <c r="S87" s="169"/>
      <c r="T87" s="171">
        <f>T88+T112+T118+T128</f>
        <v>72.280319999999989</v>
      </c>
      <c r="AR87" s="164" t="s">
        <v>80</v>
      </c>
      <c r="AT87" s="172" t="s">
        <v>71</v>
      </c>
      <c r="AU87" s="172" t="s">
        <v>72</v>
      </c>
      <c r="AY87" s="164" t="s">
        <v>200</v>
      </c>
      <c r="BK87" s="173">
        <f>BK88+BK112+BK118+BK128</f>
        <v>0</v>
      </c>
    </row>
    <row r="88" s="11" customFormat="1" ht="22.8" customHeight="1">
      <c r="B88" s="163"/>
      <c r="D88" s="164" t="s">
        <v>71</v>
      </c>
      <c r="E88" s="174" t="s">
        <v>80</v>
      </c>
      <c r="F88" s="174" t="s">
        <v>201</v>
      </c>
      <c r="I88" s="166"/>
      <c r="J88" s="175">
        <f>BK88</f>
        <v>0</v>
      </c>
      <c r="L88" s="163"/>
      <c r="M88" s="168"/>
      <c r="N88" s="169"/>
      <c r="O88" s="169"/>
      <c r="P88" s="170">
        <f>SUM(P89:P111)</f>
        <v>0</v>
      </c>
      <c r="Q88" s="169"/>
      <c r="R88" s="170">
        <f>SUM(R89:R111)</f>
        <v>0.1159588</v>
      </c>
      <c r="S88" s="169"/>
      <c r="T88" s="171">
        <f>SUM(T89:T111)</f>
        <v>47.384999999999998</v>
      </c>
      <c r="AR88" s="164" t="s">
        <v>80</v>
      </c>
      <c r="AT88" s="172" t="s">
        <v>71</v>
      </c>
      <c r="AU88" s="172" t="s">
        <v>80</v>
      </c>
      <c r="AY88" s="164" t="s">
        <v>200</v>
      </c>
      <c r="BK88" s="173">
        <f>SUM(BK89:BK111)</f>
        <v>0</v>
      </c>
    </row>
    <row r="89" s="1" customFormat="1" ht="22.5" customHeight="1">
      <c r="B89" s="176"/>
      <c r="C89" s="177" t="s">
        <v>80</v>
      </c>
      <c r="D89" s="177" t="s">
        <v>202</v>
      </c>
      <c r="E89" s="178" t="s">
        <v>1571</v>
      </c>
      <c r="F89" s="179" t="s">
        <v>1572</v>
      </c>
      <c r="G89" s="180" t="s">
        <v>148</v>
      </c>
      <c r="H89" s="181">
        <v>81</v>
      </c>
      <c r="I89" s="182"/>
      <c r="J89" s="183">
        <f>ROUND(I89*H89,2)</f>
        <v>0</v>
      </c>
      <c r="K89" s="179" t="s">
        <v>205</v>
      </c>
      <c r="L89" s="37"/>
      <c r="M89" s="184" t="s">
        <v>3</v>
      </c>
      <c r="N89" s="185" t="s">
        <v>43</v>
      </c>
      <c r="O89" s="67"/>
      <c r="P89" s="186">
        <f>O89*H89</f>
        <v>0</v>
      </c>
      <c r="Q89" s="186">
        <v>0</v>
      </c>
      <c r="R89" s="186">
        <f>Q89*H89</f>
        <v>0</v>
      </c>
      <c r="S89" s="186">
        <v>0.29499999999999998</v>
      </c>
      <c r="T89" s="187">
        <f>S89*H89</f>
        <v>23.895</v>
      </c>
      <c r="AR89" s="19" t="s">
        <v>206</v>
      </c>
      <c r="AT89" s="19" t="s">
        <v>202</v>
      </c>
      <c r="AU89" s="19" t="s">
        <v>82</v>
      </c>
      <c r="AY89" s="19" t="s">
        <v>200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9" t="s">
        <v>80</v>
      </c>
      <c r="BK89" s="188">
        <f>ROUND(I89*H89,2)</f>
        <v>0</v>
      </c>
      <c r="BL89" s="19" t="s">
        <v>206</v>
      </c>
      <c r="BM89" s="19" t="s">
        <v>1573</v>
      </c>
    </row>
    <row r="90" s="12" customFormat="1">
      <c r="B90" s="189"/>
      <c r="D90" s="190" t="s">
        <v>208</v>
      </c>
      <c r="E90" s="191" t="s">
        <v>3</v>
      </c>
      <c r="F90" s="192" t="s">
        <v>1574</v>
      </c>
      <c r="H90" s="193">
        <v>81</v>
      </c>
      <c r="I90" s="194"/>
      <c r="L90" s="189"/>
      <c r="M90" s="195"/>
      <c r="N90" s="196"/>
      <c r="O90" s="196"/>
      <c r="P90" s="196"/>
      <c r="Q90" s="196"/>
      <c r="R90" s="196"/>
      <c r="S90" s="196"/>
      <c r="T90" s="197"/>
      <c r="AT90" s="191" t="s">
        <v>208</v>
      </c>
      <c r="AU90" s="191" t="s">
        <v>82</v>
      </c>
      <c r="AV90" s="12" t="s">
        <v>82</v>
      </c>
      <c r="AW90" s="12" t="s">
        <v>33</v>
      </c>
      <c r="AX90" s="12" t="s">
        <v>80</v>
      </c>
      <c r="AY90" s="191" t="s">
        <v>200</v>
      </c>
    </row>
    <row r="91" s="1" customFormat="1" ht="33.75" customHeight="1">
      <c r="B91" s="176"/>
      <c r="C91" s="177" t="s">
        <v>82</v>
      </c>
      <c r="D91" s="177" t="s">
        <v>202</v>
      </c>
      <c r="E91" s="178" t="s">
        <v>210</v>
      </c>
      <c r="F91" s="179" t="s">
        <v>211</v>
      </c>
      <c r="G91" s="180" t="s">
        <v>148</v>
      </c>
      <c r="H91" s="181">
        <v>81</v>
      </c>
      <c r="I91" s="182"/>
      <c r="J91" s="183">
        <f>ROUND(I91*H91,2)</f>
        <v>0</v>
      </c>
      <c r="K91" s="179" t="s">
        <v>205</v>
      </c>
      <c r="L91" s="37"/>
      <c r="M91" s="184" t="s">
        <v>3</v>
      </c>
      <c r="N91" s="185" t="s">
        <v>43</v>
      </c>
      <c r="O91" s="67"/>
      <c r="P91" s="186">
        <f>O91*H91</f>
        <v>0</v>
      </c>
      <c r="Q91" s="186">
        <v>0</v>
      </c>
      <c r="R91" s="186">
        <f>Q91*H91</f>
        <v>0</v>
      </c>
      <c r="S91" s="186">
        <v>0.28999999999999998</v>
      </c>
      <c r="T91" s="187">
        <f>S91*H91</f>
        <v>23.489999999999998</v>
      </c>
      <c r="AR91" s="19" t="s">
        <v>206</v>
      </c>
      <c r="AT91" s="19" t="s">
        <v>202</v>
      </c>
      <c r="AU91" s="19" t="s">
        <v>82</v>
      </c>
      <c r="AY91" s="19" t="s">
        <v>200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9" t="s">
        <v>80</v>
      </c>
      <c r="BK91" s="188">
        <f>ROUND(I91*H91,2)</f>
        <v>0</v>
      </c>
      <c r="BL91" s="19" t="s">
        <v>206</v>
      </c>
      <c r="BM91" s="19" t="s">
        <v>1575</v>
      </c>
    </row>
    <row r="92" s="1" customFormat="1" ht="22.5" customHeight="1">
      <c r="B92" s="176"/>
      <c r="C92" s="177" t="s">
        <v>216</v>
      </c>
      <c r="D92" s="177" t="s">
        <v>202</v>
      </c>
      <c r="E92" s="178" t="s">
        <v>1576</v>
      </c>
      <c r="F92" s="179" t="s">
        <v>1577</v>
      </c>
      <c r="G92" s="180" t="s">
        <v>131</v>
      </c>
      <c r="H92" s="181">
        <v>18.809999999999999</v>
      </c>
      <c r="I92" s="182"/>
      <c r="J92" s="183">
        <f>ROUND(I92*H92,2)</f>
        <v>0</v>
      </c>
      <c r="K92" s="179" t="s">
        <v>205</v>
      </c>
      <c r="L92" s="37"/>
      <c r="M92" s="184" t="s">
        <v>3</v>
      </c>
      <c r="N92" s="185" t="s">
        <v>43</v>
      </c>
      <c r="O92" s="67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AR92" s="19" t="s">
        <v>206</v>
      </c>
      <c r="AT92" s="19" t="s">
        <v>202</v>
      </c>
      <c r="AU92" s="19" t="s">
        <v>82</v>
      </c>
      <c r="AY92" s="19" t="s">
        <v>200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80</v>
      </c>
      <c r="BK92" s="188">
        <f>ROUND(I92*H92,2)</f>
        <v>0</v>
      </c>
      <c r="BL92" s="19" t="s">
        <v>206</v>
      </c>
      <c r="BM92" s="19" t="s">
        <v>1578</v>
      </c>
    </row>
    <row r="93" s="12" customFormat="1">
      <c r="B93" s="189"/>
      <c r="D93" s="190" t="s">
        <v>208</v>
      </c>
      <c r="E93" s="191" t="s">
        <v>49</v>
      </c>
      <c r="F93" s="192" t="s">
        <v>1579</v>
      </c>
      <c r="H93" s="193">
        <v>18.809999999999999</v>
      </c>
      <c r="I93" s="194"/>
      <c r="L93" s="189"/>
      <c r="M93" s="195"/>
      <c r="N93" s="196"/>
      <c r="O93" s="196"/>
      <c r="P93" s="196"/>
      <c r="Q93" s="196"/>
      <c r="R93" s="196"/>
      <c r="S93" s="196"/>
      <c r="T93" s="197"/>
      <c r="AT93" s="191" t="s">
        <v>208</v>
      </c>
      <c r="AU93" s="191" t="s">
        <v>82</v>
      </c>
      <c r="AV93" s="12" t="s">
        <v>82</v>
      </c>
      <c r="AW93" s="12" t="s">
        <v>33</v>
      </c>
      <c r="AX93" s="12" t="s">
        <v>80</v>
      </c>
      <c r="AY93" s="191" t="s">
        <v>200</v>
      </c>
    </row>
    <row r="94" s="1" customFormat="1" ht="22.5" customHeight="1">
      <c r="B94" s="176"/>
      <c r="C94" s="177" t="s">
        <v>206</v>
      </c>
      <c r="D94" s="177" t="s">
        <v>202</v>
      </c>
      <c r="E94" s="178" t="s">
        <v>935</v>
      </c>
      <c r="F94" s="179" t="s">
        <v>356</v>
      </c>
      <c r="G94" s="180" t="s">
        <v>131</v>
      </c>
      <c r="H94" s="181">
        <v>96.914000000000001</v>
      </c>
      <c r="I94" s="182"/>
      <c r="J94" s="183">
        <f>ROUND(I94*H94,2)</f>
        <v>0</v>
      </c>
      <c r="K94" s="179" t="s">
        <v>205</v>
      </c>
      <c r="L94" s="37"/>
      <c r="M94" s="184" t="s">
        <v>3</v>
      </c>
      <c r="N94" s="185" t="s">
        <v>43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AR94" s="19" t="s">
        <v>206</v>
      </c>
      <c r="AT94" s="19" t="s">
        <v>202</v>
      </c>
      <c r="AU94" s="19" t="s">
        <v>82</v>
      </c>
      <c r="AY94" s="19" t="s">
        <v>200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80</v>
      </c>
      <c r="BK94" s="188">
        <f>ROUND(I94*H94,2)</f>
        <v>0</v>
      </c>
      <c r="BL94" s="19" t="s">
        <v>206</v>
      </c>
      <c r="BM94" s="19" t="s">
        <v>1580</v>
      </c>
    </row>
    <row r="95" s="12" customFormat="1">
      <c r="B95" s="189"/>
      <c r="D95" s="190" t="s">
        <v>208</v>
      </c>
      <c r="E95" s="191" t="s">
        <v>3</v>
      </c>
      <c r="F95" s="192" t="s">
        <v>937</v>
      </c>
      <c r="H95" s="193">
        <v>18.809999999999999</v>
      </c>
      <c r="I95" s="194"/>
      <c r="L95" s="189"/>
      <c r="M95" s="195"/>
      <c r="N95" s="196"/>
      <c r="O95" s="196"/>
      <c r="P95" s="196"/>
      <c r="Q95" s="196"/>
      <c r="R95" s="196"/>
      <c r="S95" s="196"/>
      <c r="T95" s="197"/>
      <c r="AT95" s="191" t="s">
        <v>208</v>
      </c>
      <c r="AU95" s="191" t="s">
        <v>82</v>
      </c>
      <c r="AV95" s="12" t="s">
        <v>82</v>
      </c>
      <c r="AW95" s="12" t="s">
        <v>33</v>
      </c>
      <c r="AX95" s="12" t="s">
        <v>72</v>
      </c>
      <c r="AY95" s="191" t="s">
        <v>200</v>
      </c>
    </row>
    <row r="96" s="12" customFormat="1">
      <c r="B96" s="189"/>
      <c r="D96" s="190" t="s">
        <v>208</v>
      </c>
      <c r="E96" s="191" t="s">
        <v>3</v>
      </c>
      <c r="F96" s="192" t="s">
        <v>938</v>
      </c>
      <c r="H96" s="193">
        <v>78.103999999999999</v>
      </c>
      <c r="I96" s="194"/>
      <c r="L96" s="189"/>
      <c r="M96" s="195"/>
      <c r="N96" s="196"/>
      <c r="O96" s="196"/>
      <c r="P96" s="196"/>
      <c r="Q96" s="196"/>
      <c r="R96" s="196"/>
      <c r="S96" s="196"/>
      <c r="T96" s="197"/>
      <c r="AT96" s="191" t="s">
        <v>208</v>
      </c>
      <c r="AU96" s="191" t="s">
        <v>82</v>
      </c>
      <c r="AV96" s="12" t="s">
        <v>82</v>
      </c>
      <c r="AW96" s="12" t="s">
        <v>33</v>
      </c>
      <c r="AX96" s="12" t="s">
        <v>72</v>
      </c>
      <c r="AY96" s="191" t="s">
        <v>200</v>
      </c>
    </row>
    <row r="97" s="14" customFormat="1">
      <c r="B97" s="205"/>
      <c r="D97" s="190" t="s">
        <v>208</v>
      </c>
      <c r="E97" s="206" t="s">
        <v>3</v>
      </c>
      <c r="F97" s="207" t="s">
        <v>215</v>
      </c>
      <c r="H97" s="208">
        <v>96.914000000000001</v>
      </c>
      <c r="I97" s="209"/>
      <c r="L97" s="205"/>
      <c r="M97" s="210"/>
      <c r="N97" s="211"/>
      <c r="O97" s="211"/>
      <c r="P97" s="211"/>
      <c r="Q97" s="211"/>
      <c r="R97" s="211"/>
      <c r="S97" s="211"/>
      <c r="T97" s="212"/>
      <c r="AT97" s="206" t="s">
        <v>208</v>
      </c>
      <c r="AU97" s="206" t="s">
        <v>82</v>
      </c>
      <c r="AV97" s="14" t="s">
        <v>206</v>
      </c>
      <c r="AW97" s="14" t="s">
        <v>33</v>
      </c>
      <c r="AX97" s="14" t="s">
        <v>80</v>
      </c>
      <c r="AY97" s="206" t="s">
        <v>200</v>
      </c>
    </row>
    <row r="98" s="1" customFormat="1" ht="16.5" customHeight="1">
      <c r="B98" s="176"/>
      <c r="C98" s="177" t="s">
        <v>227</v>
      </c>
      <c r="D98" s="177" t="s">
        <v>202</v>
      </c>
      <c r="E98" s="178" t="s">
        <v>365</v>
      </c>
      <c r="F98" s="179" t="s">
        <v>366</v>
      </c>
      <c r="G98" s="180" t="s">
        <v>131</v>
      </c>
      <c r="H98" s="181">
        <v>96.914000000000001</v>
      </c>
      <c r="I98" s="182"/>
      <c r="J98" s="183">
        <f>ROUND(I98*H98,2)</f>
        <v>0</v>
      </c>
      <c r="K98" s="179" t="s">
        <v>205</v>
      </c>
      <c r="L98" s="37"/>
      <c r="M98" s="184" t="s">
        <v>3</v>
      </c>
      <c r="N98" s="185" t="s">
        <v>43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AR98" s="19" t="s">
        <v>206</v>
      </c>
      <c r="AT98" s="19" t="s">
        <v>202</v>
      </c>
      <c r="AU98" s="19" t="s">
        <v>82</v>
      </c>
      <c r="AY98" s="19" t="s">
        <v>200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80</v>
      </c>
      <c r="BK98" s="188">
        <f>ROUND(I98*H98,2)</f>
        <v>0</v>
      </c>
      <c r="BL98" s="19" t="s">
        <v>206</v>
      </c>
      <c r="BM98" s="19" t="s">
        <v>1581</v>
      </c>
    </row>
    <row r="99" s="12" customFormat="1">
      <c r="B99" s="189"/>
      <c r="D99" s="190" t="s">
        <v>208</v>
      </c>
      <c r="E99" s="191" t="s">
        <v>3</v>
      </c>
      <c r="F99" s="192" t="s">
        <v>1582</v>
      </c>
      <c r="H99" s="193">
        <v>96.914000000000001</v>
      </c>
      <c r="I99" s="194"/>
      <c r="L99" s="189"/>
      <c r="M99" s="195"/>
      <c r="N99" s="196"/>
      <c r="O99" s="196"/>
      <c r="P99" s="196"/>
      <c r="Q99" s="196"/>
      <c r="R99" s="196"/>
      <c r="S99" s="196"/>
      <c r="T99" s="197"/>
      <c r="AT99" s="191" t="s">
        <v>208</v>
      </c>
      <c r="AU99" s="191" t="s">
        <v>82</v>
      </c>
      <c r="AV99" s="12" t="s">
        <v>82</v>
      </c>
      <c r="AW99" s="12" t="s">
        <v>33</v>
      </c>
      <c r="AX99" s="12" t="s">
        <v>80</v>
      </c>
      <c r="AY99" s="191" t="s">
        <v>200</v>
      </c>
    </row>
    <row r="100" s="1" customFormat="1" ht="22.5" customHeight="1">
      <c r="B100" s="176"/>
      <c r="C100" s="177" t="s">
        <v>231</v>
      </c>
      <c r="D100" s="177" t="s">
        <v>202</v>
      </c>
      <c r="E100" s="178" t="s">
        <v>388</v>
      </c>
      <c r="F100" s="179" t="s">
        <v>389</v>
      </c>
      <c r="G100" s="180" t="s">
        <v>131</v>
      </c>
      <c r="H100" s="181">
        <v>78.103999999999999</v>
      </c>
      <c r="I100" s="182"/>
      <c r="J100" s="183">
        <f>ROUND(I100*H100,2)</f>
        <v>0</v>
      </c>
      <c r="K100" s="179" t="s">
        <v>3</v>
      </c>
      <c r="L100" s="37"/>
      <c r="M100" s="184" t="s">
        <v>3</v>
      </c>
      <c r="N100" s="185" t="s">
        <v>43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AR100" s="19" t="s">
        <v>206</v>
      </c>
      <c r="AT100" s="19" t="s">
        <v>202</v>
      </c>
      <c r="AU100" s="19" t="s">
        <v>82</v>
      </c>
      <c r="AY100" s="19" t="s">
        <v>200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80</v>
      </c>
      <c r="BK100" s="188">
        <f>ROUND(I100*H100,2)</f>
        <v>0</v>
      </c>
      <c r="BL100" s="19" t="s">
        <v>206</v>
      </c>
      <c r="BM100" s="19" t="s">
        <v>1583</v>
      </c>
    </row>
    <row r="101" s="12" customFormat="1">
      <c r="B101" s="189"/>
      <c r="D101" s="190" t="s">
        <v>208</v>
      </c>
      <c r="E101" s="191" t="s">
        <v>3</v>
      </c>
      <c r="F101" s="192" t="s">
        <v>1584</v>
      </c>
      <c r="H101" s="193">
        <v>18.809999999999999</v>
      </c>
      <c r="I101" s="194"/>
      <c r="L101" s="189"/>
      <c r="M101" s="195"/>
      <c r="N101" s="196"/>
      <c r="O101" s="196"/>
      <c r="P101" s="196"/>
      <c r="Q101" s="196"/>
      <c r="R101" s="196"/>
      <c r="S101" s="196"/>
      <c r="T101" s="197"/>
      <c r="AT101" s="191" t="s">
        <v>208</v>
      </c>
      <c r="AU101" s="191" t="s">
        <v>82</v>
      </c>
      <c r="AV101" s="12" t="s">
        <v>82</v>
      </c>
      <c r="AW101" s="12" t="s">
        <v>33</v>
      </c>
      <c r="AX101" s="12" t="s">
        <v>72</v>
      </c>
      <c r="AY101" s="191" t="s">
        <v>200</v>
      </c>
    </row>
    <row r="102" s="12" customFormat="1">
      <c r="B102" s="189"/>
      <c r="D102" s="190" t="s">
        <v>208</v>
      </c>
      <c r="E102" s="191" t="s">
        <v>3</v>
      </c>
      <c r="F102" s="192" t="s">
        <v>1585</v>
      </c>
      <c r="H102" s="193">
        <v>59.293999999999997</v>
      </c>
      <c r="I102" s="194"/>
      <c r="L102" s="189"/>
      <c r="M102" s="195"/>
      <c r="N102" s="196"/>
      <c r="O102" s="196"/>
      <c r="P102" s="196"/>
      <c r="Q102" s="196"/>
      <c r="R102" s="196"/>
      <c r="S102" s="196"/>
      <c r="T102" s="197"/>
      <c r="AT102" s="191" t="s">
        <v>208</v>
      </c>
      <c r="AU102" s="191" t="s">
        <v>82</v>
      </c>
      <c r="AV102" s="12" t="s">
        <v>82</v>
      </c>
      <c r="AW102" s="12" t="s">
        <v>33</v>
      </c>
      <c r="AX102" s="12" t="s">
        <v>72</v>
      </c>
      <c r="AY102" s="191" t="s">
        <v>200</v>
      </c>
    </row>
    <row r="103" s="14" customFormat="1">
      <c r="B103" s="205"/>
      <c r="D103" s="190" t="s">
        <v>208</v>
      </c>
      <c r="E103" s="206" t="s">
        <v>159</v>
      </c>
      <c r="F103" s="207" t="s">
        <v>215</v>
      </c>
      <c r="H103" s="208">
        <v>78.103999999999999</v>
      </c>
      <c r="I103" s="209"/>
      <c r="L103" s="205"/>
      <c r="M103" s="210"/>
      <c r="N103" s="211"/>
      <c r="O103" s="211"/>
      <c r="P103" s="211"/>
      <c r="Q103" s="211"/>
      <c r="R103" s="211"/>
      <c r="S103" s="211"/>
      <c r="T103" s="212"/>
      <c r="AT103" s="206" t="s">
        <v>208</v>
      </c>
      <c r="AU103" s="206" t="s">
        <v>82</v>
      </c>
      <c r="AV103" s="14" t="s">
        <v>206</v>
      </c>
      <c r="AW103" s="14" t="s">
        <v>33</v>
      </c>
      <c r="AX103" s="14" t="s">
        <v>80</v>
      </c>
      <c r="AY103" s="206" t="s">
        <v>200</v>
      </c>
    </row>
    <row r="104" s="1" customFormat="1" ht="22.5" customHeight="1">
      <c r="B104" s="176"/>
      <c r="C104" s="177" t="s">
        <v>237</v>
      </c>
      <c r="D104" s="177" t="s">
        <v>202</v>
      </c>
      <c r="E104" s="178" t="s">
        <v>1586</v>
      </c>
      <c r="F104" s="179" t="s">
        <v>1587</v>
      </c>
      <c r="G104" s="180" t="s">
        <v>148</v>
      </c>
      <c r="H104" s="181">
        <v>90.239999999999995</v>
      </c>
      <c r="I104" s="182"/>
      <c r="J104" s="183">
        <f>ROUND(I104*H104,2)</f>
        <v>0</v>
      </c>
      <c r="K104" s="179" t="s">
        <v>205</v>
      </c>
      <c r="L104" s="37"/>
      <c r="M104" s="184" t="s">
        <v>3</v>
      </c>
      <c r="N104" s="185" t="s">
        <v>43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AR104" s="19" t="s">
        <v>206</v>
      </c>
      <c r="AT104" s="19" t="s">
        <v>202</v>
      </c>
      <c r="AU104" s="19" t="s">
        <v>82</v>
      </c>
      <c r="AY104" s="19" t="s">
        <v>200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80</v>
      </c>
      <c r="BK104" s="188">
        <f>ROUND(I104*H104,2)</f>
        <v>0</v>
      </c>
      <c r="BL104" s="19" t="s">
        <v>206</v>
      </c>
      <c r="BM104" s="19" t="s">
        <v>1588</v>
      </c>
    </row>
    <row r="105" s="13" customFormat="1">
      <c r="B105" s="198"/>
      <c r="D105" s="190" t="s">
        <v>208</v>
      </c>
      <c r="E105" s="199" t="s">
        <v>3</v>
      </c>
      <c r="F105" s="200" t="s">
        <v>1589</v>
      </c>
      <c r="H105" s="199" t="s">
        <v>3</v>
      </c>
      <c r="I105" s="201"/>
      <c r="L105" s="198"/>
      <c r="M105" s="202"/>
      <c r="N105" s="203"/>
      <c r="O105" s="203"/>
      <c r="P105" s="203"/>
      <c r="Q105" s="203"/>
      <c r="R105" s="203"/>
      <c r="S105" s="203"/>
      <c r="T105" s="204"/>
      <c r="AT105" s="199" t="s">
        <v>208</v>
      </c>
      <c r="AU105" s="199" t="s">
        <v>82</v>
      </c>
      <c r="AV105" s="13" t="s">
        <v>80</v>
      </c>
      <c r="AW105" s="13" t="s">
        <v>33</v>
      </c>
      <c r="AX105" s="13" t="s">
        <v>72</v>
      </c>
      <c r="AY105" s="199" t="s">
        <v>200</v>
      </c>
    </row>
    <row r="106" s="12" customFormat="1">
      <c r="B106" s="189"/>
      <c r="D106" s="190" t="s">
        <v>208</v>
      </c>
      <c r="E106" s="191" t="s">
        <v>3</v>
      </c>
      <c r="F106" s="192" t="s">
        <v>1590</v>
      </c>
      <c r="H106" s="193">
        <v>90.239999999999995</v>
      </c>
      <c r="I106" s="194"/>
      <c r="L106" s="189"/>
      <c r="M106" s="195"/>
      <c r="N106" s="196"/>
      <c r="O106" s="196"/>
      <c r="P106" s="196"/>
      <c r="Q106" s="196"/>
      <c r="R106" s="196"/>
      <c r="S106" s="196"/>
      <c r="T106" s="197"/>
      <c r="AT106" s="191" t="s">
        <v>208</v>
      </c>
      <c r="AU106" s="191" t="s">
        <v>82</v>
      </c>
      <c r="AV106" s="12" t="s">
        <v>82</v>
      </c>
      <c r="AW106" s="12" t="s">
        <v>33</v>
      </c>
      <c r="AX106" s="12" t="s">
        <v>80</v>
      </c>
      <c r="AY106" s="191" t="s">
        <v>200</v>
      </c>
    </row>
    <row r="107" s="1" customFormat="1" ht="16.5" customHeight="1">
      <c r="B107" s="176"/>
      <c r="C107" s="177" t="s">
        <v>145</v>
      </c>
      <c r="D107" s="177" t="s">
        <v>202</v>
      </c>
      <c r="E107" s="178" t="s">
        <v>429</v>
      </c>
      <c r="F107" s="179" t="s">
        <v>430</v>
      </c>
      <c r="G107" s="180" t="s">
        <v>148</v>
      </c>
      <c r="H107" s="181">
        <v>90.239999999999995</v>
      </c>
      <c r="I107" s="182"/>
      <c r="J107" s="183">
        <f>ROUND(I107*H107,2)</f>
        <v>0</v>
      </c>
      <c r="K107" s="179" t="s">
        <v>205</v>
      </c>
      <c r="L107" s="37"/>
      <c r="M107" s="184" t="s">
        <v>3</v>
      </c>
      <c r="N107" s="185" t="s">
        <v>43</v>
      </c>
      <c r="O107" s="67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AR107" s="19" t="s">
        <v>206</v>
      </c>
      <c r="AT107" s="19" t="s">
        <v>202</v>
      </c>
      <c r="AU107" s="19" t="s">
        <v>82</v>
      </c>
      <c r="AY107" s="19" t="s">
        <v>200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80</v>
      </c>
      <c r="BK107" s="188">
        <f>ROUND(I107*H107,2)</f>
        <v>0</v>
      </c>
      <c r="BL107" s="19" t="s">
        <v>206</v>
      </c>
      <c r="BM107" s="19" t="s">
        <v>1591</v>
      </c>
    </row>
    <row r="108" s="1" customFormat="1" ht="16.5" customHeight="1">
      <c r="B108" s="176"/>
      <c r="C108" s="177" t="s">
        <v>247</v>
      </c>
      <c r="D108" s="177" t="s">
        <v>202</v>
      </c>
      <c r="E108" s="178" t="s">
        <v>1592</v>
      </c>
      <c r="F108" s="179" t="s">
        <v>1593</v>
      </c>
      <c r="G108" s="180" t="s">
        <v>148</v>
      </c>
      <c r="H108" s="181">
        <v>90.239999999999995</v>
      </c>
      <c r="I108" s="182"/>
      <c r="J108" s="183">
        <f>ROUND(I108*H108,2)</f>
        <v>0</v>
      </c>
      <c r="K108" s="179" t="s">
        <v>205</v>
      </c>
      <c r="L108" s="37"/>
      <c r="M108" s="184" t="s">
        <v>3</v>
      </c>
      <c r="N108" s="185" t="s">
        <v>43</v>
      </c>
      <c r="O108" s="67"/>
      <c r="P108" s="186">
        <f>O108*H108</f>
        <v>0</v>
      </c>
      <c r="Q108" s="186">
        <v>0.0012700000000000001</v>
      </c>
      <c r="R108" s="186">
        <f>Q108*H108</f>
        <v>0.11460480000000001</v>
      </c>
      <c r="S108" s="186">
        <v>0</v>
      </c>
      <c r="T108" s="187">
        <f>S108*H108</f>
        <v>0</v>
      </c>
      <c r="AR108" s="19" t="s">
        <v>206</v>
      </c>
      <c r="AT108" s="19" t="s">
        <v>202</v>
      </c>
      <c r="AU108" s="19" t="s">
        <v>82</v>
      </c>
      <c r="AY108" s="19" t="s">
        <v>200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80</v>
      </c>
      <c r="BK108" s="188">
        <f>ROUND(I108*H108,2)</f>
        <v>0</v>
      </c>
      <c r="BL108" s="19" t="s">
        <v>206</v>
      </c>
      <c r="BM108" s="19" t="s">
        <v>1594</v>
      </c>
    </row>
    <row r="109" s="1" customFormat="1" ht="16.5" customHeight="1">
      <c r="B109" s="176"/>
      <c r="C109" s="213" t="s">
        <v>253</v>
      </c>
      <c r="D109" s="213" t="s">
        <v>407</v>
      </c>
      <c r="E109" s="214" t="s">
        <v>423</v>
      </c>
      <c r="F109" s="215" t="s">
        <v>1595</v>
      </c>
      <c r="G109" s="216" t="s">
        <v>425</v>
      </c>
      <c r="H109" s="217">
        <v>1.3540000000000001</v>
      </c>
      <c r="I109" s="218"/>
      <c r="J109" s="219">
        <f>ROUND(I109*H109,2)</f>
        <v>0</v>
      </c>
      <c r="K109" s="215" t="s">
        <v>205</v>
      </c>
      <c r="L109" s="220"/>
      <c r="M109" s="221" t="s">
        <v>3</v>
      </c>
      <c r="N109" s="222" t="s">
        <v>43</v>
      </c>
      <c r="O109" s="67"/>
      <c r="P109" s="186">
        <f>O109*H109</f>
        <v>0</v>
      </c>
      <c r="Q109" s="186">
        <v>0.001</v>
      </c>
      <c r="R109" s="186">
        <f>Q109*H109</f>
        <v>0.0013540000000000002</v>
      </c>
      <c r="S109" s="186">
        <v>0</v>
      </c>
      <c r="T109" s="187">
        <f>S109*H109</f>
        <v>0</v>
      </c>
      <c r="AR109" s="19" t="s">
        <v>145</v>
      </c>
      <c r="AT109" s="19" t="s">
        <v>407</v>
      </c>
      <c r="AU109" s="19" t="s">
        <v>82</v>
      </c>
      <c r="AY109" s="19" t="s">
        <v>200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80</v>
      </c>
      <c r="BK109" s="188">
        <f>ROUND(I109*H109,2)</f>
        <v>0</v>
      </c>
      <c r="BL109" s="19" t="s">
        <v>206</v>
      </c>
      <c r="BM109" s="19" t="s">
        <v>1596</v>
      </c>
    </row>
    <row r="110" s="12" customFormat="1">
      <c r="B110" s="189"/>
      <c r="D110" s="190" t="s">
        <v>208</v>
      </c>
      <c r="F110" s="192" t="s">
        <v>1597</v>
      </c>
      <c r="H110" s="193">
        <v>1.3540000000000001</v>
      </c>
      <c r="I110" s="194"/>
      <c r="L110" s="189"/>
      <c r="M110" s="195"/>
      <c r="N110" s="196"/>
      <c r="O110" s="196"/>
      <c r="P110" s="196"/>
      <c r="Q110" s="196"/>
      <c r="R110" s="196"/>
      <c r="S110" s="196"/>
      <c r="T110" s="197"/>
      <c r="AT110" s="191" t="s">
        <v>208</v>
      </c>
      <c r="AU110" s="191" t="s">
        <v>82</v>
      </c>
      <c r="AV110" s="12" t="s">
        <v>82</v>
      </c>
      <c r="AW110" s="12" t="s">
        <v>4</v>
      </c>
      <c r="AX110" s="12" t="s">
        <v>80</v>
      </c>
      <c r="AY110" s="191" t="s">
        <v>200</v>
      </c>
    </row>
    <row r="111" s="1" customFormat="1" ht="16.5" customHeight="1">
      <c r="B111" s="176"/>
      <c r="C111" s="177" t="s">
        <v>258</v>
      </c>
      <c r="D111" s="177" t="s">
        <v>202</v>
      </c>
      <c r="E111" s="178" t="s">
        <v>433</v>
      </c>
      <c r="F111" s="179" t="s">
        <v>434</v>
      </c>
      <c r="G111" s="180" t="s">
        <v>148</v>
      </c>
      <c r="H111" s="181">
        <v>90.239999999999995</v>
      </c>
      <c r="I111" s="182"/>
      <c r="J111" s="183">
        <f>ROUND(I111*H111,2)</f>
        <v>0</v>
      </c>
      <c r="K111" s="179" t="s">
        <v>205</v>
      </c>
      <c r="L111" s="37"/>
      <c r="M111" s="184" t="s">
        <v>3</v>
      </c>
      <c r="N111" s="185" t="s">
        <v>43</v>
      </c>
      <c r="O111" s="67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AR111" s="19" t="s">
        <v>206</v>
      </c>
      <c r="AT111" s="19" t="s">
        <v>202</v>
      </c>
      <c r="AU111" s="19" t="s">
        <v>82</v>
      </c>
      <c r="AY111" s="19" t="s">
        <v>200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9" t="s">
        <v>80</v>
      </c>
      <c r="BK111" s="188">
        <f>ROUND(I111*H111,2)</f>
        <v>0</v>
      </c>
      <c r="BL111" s="19" t="s">
        <v>206</v>
      </c>
      <c r="BM111" s="19" t="s">
        <v>1598</v>
      </c>
    </row>
    <row r="112" s="11" customFormat="1" ht="22.8" customHeight="1">
      <c r="B112" s="163"/>
      <c r="D112" s="164" t="s">
        <v>71</v>
      </c>
      <c r="E112" s="174" t="s">
        <v>145</v>
      </c>
      <c r="F112" s="174" t="s">
        <v>545</v>
      </c>
      <c r="I112" s="166"/>
      <c r="J112" s="175">
        <f>BK112</f>
        <v>0</v>
      </c>
      <c r="L112" s="163"/>
      <c r="M112" s="168"/>
      <c r="N112" s="169"/>
      <c r="O112" s="169"/>
      <c r="P112" s="170">
        <f>SUM(P113:P117)</f>
        <v>0</v>
      </c>
      <c r="Q112" s="169"/>
      <c r="R112" s="170">
        <f>SUM(R113:R117)</f>
        <v>0</v>
      </c>
      <c r="S112" s="169"/>
      <c r="T112" s="171">
        <f>SUM(T113:T117)</f>
        <v>3.3889200000000002</v>
      </c>
      <c r="AR112" s="164" t="s">
        <v>80</v>
      </c>
      <c r="AT112" s="172" t="s">
        <v>71</v>
      </c>
      <c r="AU112" s="172" t="s">
        <v>80</v>
      </c>
      <c r="AY112" s="164" t="s">
        <v>200</v>
      </c>
      <c r="BK112" s="173">
        <f>SUM(BK113:BK117)</f>
        <v>0</v>
      </c>
    </row>
    <row r="113" s="1" customFormat="1" ht="16.5" customHeight="1">
      <c r="B113" s="176"/>
      <c r="C113" s="177" t="s">
        <v>263</v>
      </c>
      <c r="D113" s="177" t="s">
        <v>202</v>
      </c>
      <c r="E113" s="178" t="s">
        <v>1599</v>
      </c>
      <c r="F113" s="179" t="s">
        <v>1600</v>
      </c>
      <c r="G113" s="180" t="s">
        <v>116</v>
      </c>
      <c r="H113" s="181">
        <v>9</v>
      </c>
      <c r="I113" s="182"/>
      <c r="J113" s="183">
        <f>ROUND(I113*H113,2)</f>
        <v>0</v>
      </c>
      <c r="K113" s="179" t="s">
        <v>205</v>
      </c>
      <c r="L113" s="37"/>
      <c r="M113" s="184" t="s">
        <v>3</v>
      </c>
      <c r="N113" s="185" t="s">
        <v>43</v>
      </c>
      <c r="O113" s="67"/>
      <c r="P113" s="186">
        <f>O113*H113</f>
        <v>0</v>
      </c>
      <c r="Q113" s="186">
        <v>0</v>
      </c>
      <c r="R113" s="186">
        <f>Q113*H113</f>
        <v>0</v>
      </c>
      <c r="S113" s="186">
        <v>0.155</v>
      </c>
      <c r="T113" s="187">
        <f>S113*H113</f>
        <v>1.395</v>
      </c>
      <c r="AR113" s="19" t="s">
        <v>206</v>
      </c>
      <c r="AT113" s="19" t="s">
        <v>202</v>
      </c>
      <c r="AU113" s="19" t="s">
        <v>82</v>
      </c>
      <c r="AY113" s="19" t="s">
        <v>200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80</v>
      </c>
      <c r="BK113" s="188">
        <f>ROUND(I113*H113,2)</f>
        <v>0</v>
      </c>
      <c r="BL113" s="19" t="s">
        <v>206</v>
      </c>
      <c r="BM113" s="19" t="s">
        <v>1601</v>
      </c>
    </row>
    <row r="114" s="12" customFormat="1">
      <c r="B114" s="189"/>
      <c r="D114" s="190" t="s">
        <v>208</v>
      </c>
      <c r="E114" s="191" t="s">
        <v>3</v>
      </c>
      <c r="F114" s="192" t="s">
        <v>1602</v>
      </c>
      <c r="H114" s="193">
        <v>9</v>
      </c>
      <c r="I114" s="194"/>
      <c r="L114" s="189"/>
      <c r="M114" s="195"/>
      <c r="N114" s="196"/>
      <c r="O114" s="196"/>
      <c r="P114" s="196"/>
      <c r="Q114" s="196"/>
      <c r="R114" s="196"/>
      <c r="S114" s="196"/>
      <c r="T114" s="197"/>
      <c r="AT114" s="191" t="s">
        <v>208</v>
      </c>
      <c r="AU114" s="191" t="s">
        <v>82</v>
      </c>
      <c r="AV114" s="12" t="s">
        <v>82</v>
      </c>
      <c r="AW114" s="12" t="s">
        <v>33</v>
      </c>
      <c r="AX114" s="12" t="s">
        <v>80</v>
      </c>
      <c r="AY114" s="191" t="s">
        <v>200</v>
      </c>
    </row>
    <row r="115" s="1" customFormat="1" ht="16.5" customHeight="1">
      <c r="B115" s="176"/>
      <c r="C115" s="177" t="s">
        <v>268</v>
      </c>
      <c r="D115" s="177" t="s">
        <v>202</v>
      </c>
      <c r="E115" s="178" t="s">
        <v>1603</v>
      </c>
      <c r="F115" s="179" t="s">
        <v>1604</v>
      </c>
      <c r="G115" s="180" t="s">
        <v>131</v>
      </c>
      <c r="H115" s="181">
        <v>0.79200000000000004</v>
      </c>
      <c r="I115" s="182"/>
      <c r="J115" s="183">
        <f>ROUND(I115*H115,2)</f>
        <v>0</v>
      </c>
      <c r="K115" s="179" t="s">
        <v>205</v>
      </c>
      <c r="L115" s="37"/>
      <c r="M115" s="184" t="s">
        <v>3</v>
      </c>
      <c r="N115" s="185" t="s">
        <v>43</v>
      </c>
      <c r="O115" s="67"/>
      <c r="P115" s="186">
        <f>O115*H115</f>
        <v>0</v>
      </c>
      <c r="Q115" s="186">
        <v>0</v>
      </c>
      <c r="R115" s="186">
        <f>Q115*H115</f>
        <v>0</v>
      </c>
      <c r="S115" s="186">
        <v>1.76</v>
      </c>
      <c r="T115" s="187">
        <f>S115*H115</f>
        <v>1.3939200000000001</v>
      </c>
      <c r="AR115" s="19" t="s">
        <v>206</v>
      </c>
      <c r="AT115" s="19" t="s">
        <v>202</v>
      </c>
      <c r="AU115" s="19" t="s">
        <v>82</v>
      </c>
      <c r="AY115" s="19" t="s">
        <v>200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9" t="s">
        <v>80</v>
      </c>
      <c r="BK115" s="188">
        <f>ROUND(I115*H115,2)</f>
        <v>0</v>
      </c>
      <c r="BL115" s="19" t="s">
        <v>206</v>
      </c>
      <c r="BM115" s="19" t="s">
        <v>1605</v>
      </c>
    </row>
    <row r="116" s="12" customFormat="1">
      <c r="B116" s="189"/>
      <c r="D116" s="190" t="s">
        <v>208</v>
      </c>
      <c r="E116" s="191" t="s">
        <v>3</v>
      </c>
      <c r="F116" s="192" t="s">
        <v>1606</v>
      </c>
      <c r="H116" s="193">
        <v>0.79200000000000004</v>
      </c>
      <c r="I116" s="194"/>
      <c r="L116" s="189"/>
      <c r="M116" s="195"/>
      <c r="N116" s="196"/>
      <c r="O116" s="196"/>
      <c r="P116" s="196"/>
      <c r="Q116" s="196"/>
      <c r="R116" s="196"/>
      <c r="S116" s="196"/>
      <c r="T116" s="197"/>
      <c r="AT116" s="191" t="s">
        <v>208</v>
      </c>
      <c r="AU116" s="191" t="s">
        <v>82</v>
      </c>
      <c r="AV116" s="12" t="s">
        <v>82</v>
      </c>
      <c r="AW116" s="12" t="s">
        <v>33</v>
      </c>
      <c r="AX116" s="12" t="s">
        <v>80</v>
      </c>
      <c r="AY116" s="191" t="s">
        <v>200</v>
      </c>
    </row>
    <row r="117" s="1" customFormat="1" ht="16.5" customHeight="1">
      <c r="B117" s="176"/>
      <c r="C117" s="177" t="s">
        <v>273</v>
      </c>
      <c r="D117" s="177" t="s">
        <v>202</v>
      </c>
      <c r="E117" s="178" t="s">
        <v>1607</v>
      </c>
      <c r="F117" s="179" t="s">
        <v>1608</v>
      </c>
      <c r="G117" s="180" t="s">
        <v>127</v>
      </c>
      <c r="H117" s="181">
        <v>6</v>
      </c>
      <c r="I117" s="182"/>
      <c r="J117" s="183">
        <f>ROUND(I117*H117,2)</f>
        <v>0</v>
      </c>
      <c r="K117" s="179" t="s">
        <v>205</v>
      </c>
      <c r="L117" s="37"/>
      <c r="M117" s="184" t="s">
        <v>3</v>
      </c>
      <c r="N117" s="185" t="s">
        <v>43</v>
      </c>
      <c r="O117" s="67"/>
      <c r="P117" s="186">
        <f>O117*H117</f>
        <v>0</v>
      </c>
      <c r="Q117" s="186">
        <v>0</v>
      </c>
      <c r="R117" s="186">
        <f>Q117*H117</f>
        <v>0</v>
      </c>
      <c r="S117" s="186">
        <v>0.10000000000000001</v>
      </c>
      <c r="T117" s="187">
        <f>S117*H117</f>
        <v>0.60000000000000009</v>
      </c>
      <c r="AR117" s="19" t="s">
        <v>206</v>
      </c>
      <c r="AT117" s="19" t="s">
        <v>202</v>
      </c>
      <c r="AU117" s="19" t="s">
        <v>82</v>
      </c>
      <c r="AY117" s="19" t="s">
        <v>200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80</v>
      </c>
      <c r="BK117" s="188">
        <f>ROUND(I117*H117,2)</f>
        <v>0</v>
      </c>
      <c r="BL117" s="19" t="s">
        <v>206</v>
      </c>
      <c r="BM117" s="19" t="s">
        <v>1609</v>
      </c>
    </row>
    <row r="118" s="11" customFormat="1" ht="22.8" customHeight="1">
      <c r="B118" s="163"/>
      <c r="D118" s="164" t="s">
        <v>71</v>
      </c>
      <c r="E118" s="174" t="s">
        <v>247</v>
      </c>
      <c r="F118" s="174" t="s">
        <v>1610</v>
      </c>
      <c r="I118" s="166"/>
      <c r="J118" s="175">
        <f>BK118</f>
        <v>0</v>
      </c>
      <c r="L118" s="163"/>
      <c r="M118" s="168"/>
      <c r="N118" s="169"/>
      <c r="O118" s="169"/>
      <c r="P118" s="170">
        <f>SUM(P119:P127)</f>
        <v>0</v>
      </c>
      <c r="Q118" s="169"/>
      <c r="R118" s="170">
        <f>SUM(R119:R127)</f>
        <v>0</v>
      </c>
      <c r="S118" s="169"/>
      <c r="T118" s="171">
        <f>SUM(T119:T127)</f>
        <v>21.506399999999999</v>
      </c>
      <c r="AR118" s="164" t="s">
        <v>80</v>
      </c>
      <c r="AT118" s="172" t="s">
        <v>71</v>
      </c>
      <c r="AU118" s="172" t="s">
        <v>80</v>
      </c>
      <c r="AY118" s="164" t="s">
        <v>200</v>
      </c>
      <c r="BK118" s="173">
        <f>SUM(BK119:BK127)</f>
        <v>0</v>
      </c>
    </row>
    <row r="119" s="1" customFormat="1" ht="16.5" customHeight="1">
      <c r="B119" s="176"/>
      <c r="C119" s="177" t="s">
        <v>9</v>
      </c>
      <c r="D119" s="177" t="s">
        <v>202</v>
      </c>
      <c r="E119" s="178" t="s">
        <v>1611</v>
      </c>
      <c r="F119" s="179" t="s">
        <v>1612</v>
      </c>
      <c r="G119" s="180" t="s">
        <v>131</v>
      </c>
      <c r="H119" s="181">
        <v>6</v>
      </c>
      <c r="I119" s="182"/>
      <c r="J119" s="183">
        <f>ROUND(I119*H119,2)</f>
        <v>0</v>
      </c>
      <c r="K119" s="179" t="s">
        <v>205</v>
      </c>
      <c r="L119" s="37"/>
      <c r="M119" s="184" t="s">
        <v>3</v>
      </c>
      <c r="N119" s="185" t="s">
        <v>43</v>
      </c>
      <c r="O119" s="67"/>
      <c r="P119" s="186">
        <f>O119*H119</f>
        <v>0</v>
      </c>
      <c r="Q119" s="186">
        <v>0</v>
      </c>
      <c r="R119" s="186">
        <f>Q119*H119</f>
        <v>0</v>
      </c>
      <c r="S119" s="186">
        <v>2.3999999999999999</v>
      </c>
      <c r="T119" s="187">
        <f>S119*H119</f>
        <v>14.399999999999999</v>
      </c>
      <c r="AR119" s="19" t="s">
        <v>206</v>
      </c>
      <c r="AT119" s="19" t="s">
        <v>202</v>
      </c>
      <c r="AU119" s="19" t="s">
        <v>82</v>
      </c>
      <c r="AY119" s="19" t="s">
        <v>200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9" t="s">
        <v>80</v>
      </c>
      <c r="BK119" s="188">
        <f>ROUND(I119*H119,2)</f>
        <v>0</v>
      </c>
      <c r="BL119" s="19" t="s">
        <v>206</v>
      </c>
      <c r="BM119" s="19" t="s">
        <v>1613</v>
      </c>
    </row>
    <row r="120" s="12" customFormat="1">
      <c r="B120" s="189"/>
      <c r="D120" s="190" t="s">
        <v>208</v>
      </c>
      <c r="E120" s="191" t="s">
        <v>3</v>
      </c>
      <c r="F120" s="192" t="s">
        <v>1614</v>
      </c>
      <c r="H120" s="193">
        <v>5.0999999999999996</v>
      </c>
      <c r="I120" s="194"/>
      <c r="L120" s="189"/>
      <c r="M120" s="195"/>
      <c r="N120" s="196"/>
      <c r="O120" s="196"/>
      <c r="P120" s="196"/>
      <c r="Q120" s="196"/>
      <c r="R120" s="196"/>
      <c r="S120" s="196"/>
      <c r="T120" s="197"/>
      <c r="AT120" s="191" t="s">
        <v>208</v>
      </c>
      <c r="AU120" s="191" t="s">
        <v>82</v>
      </c>
      <c r="AV120" s="12" t="s">
        <v>82</v>
      </c>
      <c r="AW120" s="12" t="s">
        <v>33</v>
      </c>
      <c r="AX120" s="12" t="s">
        <v>72</v>
      </c>
      <c r="AY120" s="191" t="s">
        <v>200</v>
      </c>
    </row>
    <row r="121" s="12" customFormat="1">
      <c r="B121" s="189"/>
      <c r="D121" s="190" t="s">
        <v>208</v>
      </c>
      <c r="E121" s="191" t="s">
        <v>3</v>
      </c>
      <c r="F121" s="192" t="s">
        <v>1615</v>
      </c>
      <c r="H121" s="193">
        <v>0.90000000000000002</v>
      </c>
      <c r="I121" s="194"/>
      <c r="L121" s="189"/>
      <c r="M121" s="195"/>
      <c r="N121" s="196"/>
      <c r="O121" s="196"/>
      <c r="P121" s="196"/>
      <c r="Q121" s="196"/>
      <c r="R121" s="196"/>
      <c r="S121" s="196"/>
      <c r="T121" s="197"/>
      <c r="AT121" s="191" t="s">
        <v>208</v>
      </c>
      <c r="AU121" s="191" t="s">
        <v>82</v>
      </c>
      <c r="AV121" s="12" t="s">
        <v>82</v>
      </c>
      <c r="AW121" s="12" t="s">
        <v>33</v>
      </c>
      <c r="AX121" s="12" t="s">
        <v>72</v>
      </c>
      <c r="AY121" s="191" t="s">
        <v>200</v>
      </c>
    </row>
    <row r="122" s="14" customFormat="1">
      <c r="B122" s="205"/>
      <c r="D122" s="190" t="s">
        <v>208</v>
      </c>
      <c r="E122" s="206" t="s">
        <v>3</v>
      </c>
      <c r="F122" s="207" t="s">
        <v>215</v>
      </c>
      <c r="H122" s="208">
        <v>6</v>
      </c>
      <c r="I122" s="209"/>
      <c r="L122" s="205"/>
      <c r="M122" s="210"/>
      <c r="N122" s="211"/>
      <c r="O122" s="211"/>
      <c r="P122" s="211"/>
      <c r="Q122" s="211"/>
      <c r="R122" s="211"/>
      <c r="S122" s="211"/>
      <c r="T122" s="212"/>
      <c r="AT122" s="206" t="s">
        <v>208</v>
      </c>
      <c r="AU122" s="206" t="s">
        <v>82</v>
      </c>
      <c r="AV122" s="14" t="s">
        <v>206</v>
      </c>
      <c r="AW122" s="14" t="s">
        <v>33</v>
      </c>
      <c r="AX122" s="14" t="s">
        <v>80</v>
      </c>
      <c r="AY122" s="206" t="s">
        <v>200</v>
      </c>
    </row>
    <row r="123" s="1" customFormat="1" ht="16.5" customHeight="1">
      <c r="B123" s="176"/>
      <c r="C123" s="177" t="s">
        <v>282</v>
      </c>
      <c r="D123" s="177" t="s">
        <v>202</v>
      </c>
      <c r="E123" s="178" t="s">
        <v>1616</v>
      </c>
      <c r="F123" s="179" t="s">
        <v>1617</v>
      </c>
      <c r="G123" s="180" t="s">
        <v>131</v>
      </c>
      <c r="H123" s="181">
        <v>2.6459999999999999</v>
      </c>
      <c r="I123" s="182"/>
      <c r="J123" s="183">
        <f>ROUND(I123*H123,2)</f>
        <v>0</v>
      </c>
      <c r="K123" s="179" t="s">
        <v>205</v>
      </c>
      <c r="L123" s="37"/>
      <c r="M123" s="184" t="s">
        <v>3</v>
      </c>
      <c r="N123" s="185" t="s">
        <v>43</v>
      </c>
      <c r="O123" s="67"/>
      <c r="P123" s="186">
        <f>O123*H123</f>
        <v>0</v>
      </c>
      <c r="Q123" s="186">
        <v>0</v>
      </c>
      <c r="R123" s="186">
        <f>Q123*H123</f>
        <v>0</v>
      </c>
      <c r="S123" s="186">
        <v>2.3999999999999999</v>
      </c>
      <c r="T123" s="187">
        <f>S123*H123</f>
        <v>6.3503999999999996</v>
      </c>
      <c r="AR123" s="19" t="s">
        <v>206</v>
      </c>
      <c r="AT123" s="19" t="s">
        <v>202</v>
      </c>
      <c r="AU123" s="19" t="s">
        <v>82</v>
      </c>
      <c r="AY123" s="19" t="s">
        <v>200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80</v>
      </c>
      <c r="BK123" s="188">
        <f>ROUND(I123*H123,2)</f>
        <v>0</v>
      </c>
      <c r="BL123" s="19" t="s">
        <v>206</v>
      </c>
      <c r="BM123" s="19" t="s">
        <v>1618</v>
      </c>
    </row>
    <row r="124" s="12" customFormat="1">
      <c r="B124" s="189"/>
      <c r="D124" s="190" t="s">
        <v>208</v>
      </c>
      <c r="E124" s="191" t="s">
        <v>3</v>
      </c>
      <c r="F124" s="192" t="s">
        <v>1619</v>
      </c>
      <c r="H124" s="193">
        <v>2.6459999999999999</v>
      </c>
      <c r="I124" s="194"/>
      <c r="L124" s="189"/>
      <c r="M124" s="195"/>
      <c r="N124" s="196"/>
      <c r="O124" s="196"/>
      <c r="P124" s="196"/>
      <c r="Q124" s="196"/>
      <c r="R124" s="196"/>
      <c r="S124" s="196"/>
      <c r="T124" s="197"/>
      <c r="AT124" s="191" t="s">
        <v>208</v>
      </c>
      <c r="AU124" s="191" t="s">
        <v>82</v>
      </c>
      <c r="AV124" s="12" t="s">
        <v>82</v>
      </c>
      <c r="AW124" s="12" t="s">
        <v>33</v>
      </c>
      <c r="AX124" s="12" t="s">
        <v>72</v>
      </c>
      <c r="AY124" s="191" t="s">
        <v>200</v>
      </c>
    </row>
    <row r="125" s="14" customFormat="1">
      <c r="B125" s="205"/>
      <c r="D125" s="190" t="s">
        <v>208</v>
      </c>
      <c r="E125" s="206" t="s">
        <v>3</v>
      </c>
      <c r="F125" s="207" t="s">
        <v>215</v>
      </c>
      <c r="H125" s="208">
        <v>2.6459999999999999</v>
      </c>
      <c r="I125" s="209"/>
      <c r="L125" s="205"/>
      <c r="M125" s="210"/>
      <c r="N125" s="211"/>
      <c r="O125" s="211"/>
      <c r="P125" s="211"/>
      <c r="Q125" s="211"/>
      <c r="R125" s="211"/>
      <c r="S125" s="211"/>
      <c r="T125" s="212"/>
      <c r="AT125" s="206" t="s">
        <v>208</v>
      </c>
      <c r="AU125" s="206" t="s">
        <v>82</v>
      </c>
      <c r="AV125" s="14" t="s">
        <v>206</v>
      </c>
      <c r="AW125" s="14" t="s">
        <v>33</v>
      </c>
      <c r="AX125" s="14" t="s">
        <v>80</v>
      </c>
      <c r="AY125" s="206" t="s">
        <v>200</v>
      </c>
    </row>
    <row r="126" s="1" customFormat="1" ht="16.5" customHeight="1">
      <c r="B126" s="176"/>
      <c r="C126" s="177" t="s">
        <v>287</v>
      </c>
      <c r="D126" s="177" t="s">
        <v>202</v>
      </c>
      <c r="E126" s="178" t="s">
        <v>1620</v>
      </c>
      <c r="F126" s="179" t="s">
        <v>1621</v>
      </c>
      <c r="G126" s="180" t="s">
        <v>148</v>
      </c>
      <c r="H126" s="181">
        <v>2.1000000000000001</v>
      </c>
      <c r="I126" s="182"/>
      <c r="J126" s="183">
        <f>ROUND(I126*H126,2)</f>
        <v>0</v>
      </c>
      <c r="K126" s="179" t="s">
        <v>205</v>
      </c>
      <c r="L126" s="37"/>
      <c r="M126" s="184" t="s">
        <v>3</v>
      </c>
      <c r="N126" s="185" t="s">
        <v>43</v>
      </c>
      <c r="O126" s="67"/>
      <c r="P126" s="186">
        <f>O126*H126</f>
        <v>0</v>
      </c>
      <c r="Q126" s="186">
        <v>0</v>
      </c>
      <c r="R126" s="186">
        <f>Q126*H126</f>
        <v>0</v>
      </c>
      <c r="S126" s="186">
        <v>0.35999999999999999</v>
      </c>
      <c r="T126" s="187">
        <f>S126*H126</f>
        <v>0.75600000000000001</v>
      </c>
      <c r="AR126" s="19" t="s">
        <v>206</v>
      </c>
      <c r="AT126" s="19" t="s">
        <v>202</v>
      </c>
      <c r="AU126" s="19" t="s">
        <v>82</v>
      </c>
      <c r="AY126" s="19" t="s">
        <v>200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80</v>
      </c>
      <c r="BK126" s="188">
        <f>ROUND(I126*H126,2)</f>
        <v>0</v>
      </c>
      <c r="BL126" s="19" t="s">
        <v>206</v>
      </c>
      <c r="BM126" s="19" t="s">
        <v>1622</v>
      </c>
    </row>
    <row r="127" s="12" customFormat="1">
      <c r="B127" s="189"/>
      <c r="D127" s="190" t="s">
        <v>208</v>
      </c>
      <c r="E127" s="191" t="s">
        <v>3</v>
      </c>
      <c r="F127" s="192" t="s">
        <v>1623</v>
      </c>
      <c r="H127" s="193">
        <v>2.1000000000000001</v>
      </c>
      <c r="I127" s="194"/>
      <c r="L127" s="189"/>
      <c r="M127" s="195"/>
      <c r="N127" s="196"/>
      <c r="O127" s="196"/>
      <c r="P127" s="196"/>
      <c r="Q127" s="196"/>
      <c r="R127" s="196"/>
      <c r="S127" s="196"/>
      <c r="T127" s="197"/>
      <c r="AT127" s="191" t="s">
        <v>208</v>
      </c>
      <c r="AU127" s="191" t="s">
        <v>82</v>
      </c>
      <c r="AV127" s="12" t="s">
        <v>82</v>
      </c>
      <c r="AW127" s="12" t="s">
        <v>33</v>
      </c>
      <c r="AX127" s="12" t="s">
        <v>80</v>
      </c>
      <c r="AY127" s="191" t="s">
        <v>200</v>
      </c>
    </row>
    <row r="128" s="11" customFormat="1" ht="22.8" customHeight="1">
      <c r="B128" s="163"/>
      <c r="D128" s="164" t="s">
        <v>71</v>
      </c>
      <c r="E128" s="174" t="s">
        <v>825</v>
      </c>
      <c r="F128" s="174" t="s">
        <v>826</v>
      </c>
      <c r="I128" s="166"/>
      <c r="J128" s="175">
        <f>BK128</f>
        <v>0</v>
      </c>
      <c r="L128" s="163"/>
      <c r="M128" s="168"/>
      <c r="N128" s="169"/>
      <c r="O128" s="169"/>
      <c r="P128" s="170">
        <f>SUM(P129:P134)</f>
        <v>0</v>
      </c>
      <c r="Q128" s="169"/>
      <c r="R128" s="170">
        <f>SUM(R129:R134)</f>
        <v>0</v>
      </c>
      <c r="S128" s="169"/>
      <c r="T128" s="171">
        <f>SUM(T129:T134)</f>
        <v>0</v>
      </c>
      <c r="AR128" s="164" t="s">
        <v>80</v>
      </c>
      <c r="AT128" s="172" t="s">
        <v>71</v>
      </c>
      <c r="AU128" s="172" t="s">
        <v>80</v>
      </c>
      <c r="AY128" s="164" t="s">
        <v>200</v>
      </c>
      <c r="BK128" s="173">
        <f>SUM(BK129:BK134)</f>
        <v>0</v>
      </c>
    </row>
    <row r="129" s="1" customFormat="1" ht="16.5" customHeight="1">
      <c r="B129" s="176"/>
      <c r="C129" s="177" t="s">
        <v>292</v>
      </c>
      <c r="D129" s="177" t="s">
        <v>202</v>
      </c>
      <c r="E129" s="178" t="s">
        <v>1624</v>
      </c>
      <c r="F129" s="179" t="s">
        <v>1317</v>
      </c>
      <c r="G129" s="180" t="s">
        <v>384</v>
      </c>
      <c r="H129" s="181">
        <v>47.384999999999998</v>
      </c>
      <c r="I129" s="182"/>
      <c r="J129" s="183">
        <f>ROUND(I129*H129,2)</f>
        <v>0</v>
      </c>
      <c r="K129" s="179" t="s">
        <v>205</v>
      </c>
      <c r="L129" s="37"/>
      <c r="M129" s="184" t="s">
        <v>3</v>
      </c>
      <c r="N129" s="185" t="s">
        <v>43</v>
      </c>
      <c r="O129" s="67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AR129" s="19" t="s">
        <v>206</v>
      </c>
      <c r="AT129" s="19" t="s">
        <v>202</v>
      </c>
      <c r="AU129" s="19" t="s">
        <v>82</v>
      </c>
      <c r="AY129" s="19" t="s">
        <v>200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80</v>
      </c>
      <c r="BK129" s="188">
        <f>ROUND(I129*H129,2)</f>
        <v>0</v>
      </c>
      <c r="BL129" s="19" t="s">
        <v>206</v>
      </c>
      <c r="BM129" s="19" t="s">
        <v>1625</v>
      </c>
    </row>
    <row r="130" s="1" customFormat="1" ht="22.5" customHeight="1">
      <c r="B130" s="176"/>
      <c r="C130" s="177" t="s">
        <v>297</v>
      </c>
      <c r="D130" s="177" t="s">
        <v>202</v>
      </c>
      <c r="E130" s="178" t="s">
        <v>846</v>
      </c>
      <c r="F130" s="179" t="s">
        <v>383</v>
      </c>
      <c r="G130" s="180" t="s">
        <v>384</v>
      </c>
      <c r="H130" s="181">
        <v>47.384999999999998</v>
      </c>
      <c r="I130" s="182"/>
      <c r="J130" s="183">
        <f>ROUND(I130*H130,2)</f>
        <v>0</v>
      </c>
      <c r="K130" s="179" t="s">
        <v>205</v>
      </c>
      <c r="L130" s="37"/>
      <c r="M130" s="184" t="s">
        <v>3</v>
      </c>
      <c r="N130" s="185" t="s">
        <v>43</v>
      </c>
      <c r="O130" s="67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AR130" s="19" t="s">
        <v>206</v>
      </c>
      <c r="AT130" s="19" t="s">
        <v>202</v>
      </c>
      <c r="AU130" s="19" t="s">
        <v>82</v>
      </c>
      <c r="AY130" s="19" t="s">
        <v>200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80</v>
      </c>
      <c r="BK130" s="188">
        <f>ROUND(I130*H130,2)</f>
        <v>0</v>
      </c>
      <c r="BL130" s="19" t="s">
        <v>206</v>
      </c>
      <c r="BM130" s="19" t="s">
        <v>1626</v>
      </c>
    </row>
    <row r="131" s="12" customFormat="1">
      <c r="B131" s="189"/>
      <c r="D131" s="190" t="s">
        <v>208</v>
      </c>
      <c r="E131" s="191" t="s">
        <v>3</v>
      </c>
      <c r="F131" s="192" t="s">
        <v>1627</v>
      </c>
      <c r="H131" s="193">
        <v>47.384999999999998</v>
      </c>
      <c r="I131" s="194"/>
      <c r="L131" s="189"/>
      <c r="M131" s="195"/>
      <c r="N131" s="196"/>
      <c r="O131" s="196"/>
      <c r="P131" s="196"/>
      <c r="Q131" s="196"/>
      <c r="R131" s="196"/>
      <c r="S131" s="196"/>
      <c r="T131" s="197"/>
      <c r="AT131" s="191" t="s">
        <v>208</v>
      </c>
      <c r="AU131" s="191" t="s">
        <v>82</v>
      </c>
      <c r="AV131" s="12" t="s">
        <v>82</v>
      </c>
      <c r="AW131" s="12" t="s">
        <v>33</v>
      </c>
      <c r="AX131" s="12" t="s">
        <v>80</v>
      </c>
      <c r="AY131" s="191" t="s">
        <v>200</v>
      </c>
    </row>
    <row r="132" s="1" customFormat="1" ht="16.5" customHeight="1">
      <c r="B132" s="176"/>
      <c r="C132" s="177" t="s">
        <v>317</v>
      </c>
      <c r="D132" s="177" t="s">
        <v>202</v>
      </c>
      <c r="E132" s="178" t="s">
        <v>1323</v>
      </c>
      <c r="F132" s="179" t="s">
        <v>1324</v>
      </c>
      <c r="G132" s="180" t="s">
        <v>384</v>
      </c>
      <c r="H132" s="181">
        <v>21.506</v>
      </c>
      <c r="I132" s="182"/>
      <c r="J132" s="183">
        <f>ROUND(I132*H132,2)</f>
        <v>0</v>
      </c>
      <c r="K132" s="179" t="s">
        <v>205</v>
      </c>
      <c r="L132" s="37"/>
      <c r="M132" s="184" t="s">
        <v>3</v>
      </c>
      <c r="N132" s="185" t="s">
        <v>43</v>
      </c>
      <c r="O132" s="67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AR132" s="19" t="s">
        <v>206</v>
      </c>
      <c r="AT132" s="19" t="s">
        <v>202</v>
      </c>
      <c r="AU132" s="19" t="s">
        <v>82</v>
      </c>
      <c r="AY132" s="19" t="s">
        <v>200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9" t="s">
        <v>80</v>
      </c>
      <c r="BK132" s="188">
        <f>ROUND(I132*H132,2)</f>
        <v>0</v>
      </c>
      <c r="BL132" s="19" t="s">
        <v>206</v>
      </c>
      <c r="BM132" s="19" t="s">
        <v>1628</v>
      </c>
    </row>
    <row r="133" s="12" customFormat="1">
      <c r="B133" s="189"/>
      <c r="D133" s="190" t="s">
        <v>208</v>
      </c>
      <c r="E133" s="191" t="s">
        <v>3</v>
      </c>
      <c r="F133" s="192" t="s">
        <v>1629</v>
      </c>
      <c r="H133" s="193">
        <v>21.506</v>
      </c>
      <c r="I133" s="194"/>
      <c r="L133" s="189"/>
      <c r="M133" s="195"/>
      <c r="N133" s="196"/>
      <c r="O133" s="196"/>
      <c r="P133" s="196"/>
      <c r="Q133" s="196"/>
      <c r="R133" s="196"/>
      <c r="S133" s="196"/>
      <c r="T133" s="197"/>
      <c r="AT133" s="191" t="s">
        <v>208</v>
      </c>
      <c r="AU133" s="191" t="s">
        <v>82</v>
      </c>
      <c r="AV133" s="12" t="s">
        <v>82</v>
      </c>
      <c r="AW133" s="12" t="s">
        <v>33</v>
      </c>
      <c r="AX133" s="12" t="s">
        <v>80</v>
      </c>
      <c r="AY133" s="191" t="s">
        <v>200</v>
      </c>
    </row>
    <row r="134" s="1" customFormat="1" ht="22.5" customHeight="1">
      <c r="B134" s="176"/>
      <c r="C134" s="177" t="s">
        <v>8</v>
      </c>
      <c r="D134" s="177" t="s">
        <v>202</v>
      </c>
      <c r="E134" s="178" t="s">
        <v>837</v>
      </c>
      <c r="F134" s="179" t="s">
        <v>838</v>
      </c>
      <c r="G134" s="180" t="s">
        <v>384</v>
      </c>
      <c r="H134" s="181">
        <v>21.506</v>
      </c>
      <c r="I134" s="182"/>
      <c r="J134" s="183">
        <f>ROUND(I134*H134,2)</f>
        <v>0</v>
      </c>
      <c r="K134" s="179" t="s">
        <v>205</v>
      </c>
      <c r="L134" s="37"/>
      <c r="M134" s="184" t="s">
        <v>3</v>
      </c>
      <c r="N134" s="185" t="s">
        <v>43</v>
      </c>
      <c r="O134" s="67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AR134" s="19" t="s">
        <v>206</v>
      </c>
      <c r="AT134" s="19" t="s">
        <v>202</v>
      </c>
      <c r="AU134" s="19" t="s">
        <v>82</v>
      </c>
      <c r="AY134" s="19" t="s">
        <v>200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9" t="s">
        <v>80</v>
      </c>
      <c r="BK134" s="188">
        <f>ROUND(I134*H134,2)</f>
        <v>0</v>
      </c>
      <c r="BL134" s="19" t="s">
        <v>206</v>
      </c>
      <c r="BM134" s="19" t="s">
        <v>1630</v>
      </c>
    </row>
    <row r="135" s="11" customFormat="1" ht="25.92" customHeight="1">
      <c r="B135" s="163"/>
      <c r="D135" s="164" t="s">
        <v>71</v>
      </c>
      <c r="E135" s="165" t="s">
        <v>1085</v>
      </c>
      <c r="F135" s="165" t="s">
        <v>1086</v>
      </c>
      <c r="I135" s="166"/>
      <c r="J135" s="167">
        <f>BK135</f>
        <v>0</v>
      </c>
      <c r="L135" s="163"/>
      <c r="M135" s="168"/>
      <c r="N135" s="169"/>
      <c r="O135" s="169"/>
      <c r="P135" s="170">
        <f>P136</f>
        <v>0</v>
      </c>
      <c r="Q135" s="169"/>
      <c r="R135" s="170">
        <f>R136</f>
        <v>0</v>
      </c>
      <c r="S135" s="169"/>
      <c r="T135" s="171">
        <f>T136</f>
        <v>0.75</v>
      </c>
      <c r="AR135" s="164" t="s">
        <v>82</v>
      </c>
      <c r="AT135" s="172" t="s">
        <v>71</v>
      </c>
      <c r="AU135" s="172" t="s">
        <v>72</v>
      </c>
      <c r="AY135" s="164" t="s">
        <v>200</v>
      </c>
      <c r="BK135" s="173">
        <f>BK136</f>
        <v>0</v>
      </c>
    </row>
    <row r="136" s="11" customFormat="1" ht="22.8" customHeight="1">
      <c r="B136" s="163"/>
      <c r="D136" s="164" t="s">
        <v>71</v>
      </c>
      <c r="E136" s="174" t="s">
        <v>1101</v>
      </c>
      <c r="F136" s="174" t="s">
        <v>1102</v>
      </c>
      <c r="I136" s="166"/>
      <c r="J136" s="175">
        <f>BK136</f>
        <v>0</v>
      </c>
      <c r="L136" s="163"/>
      <c r="M136" s="168"/>
      <c r="N136" s="169"/>
      <c r="O136" s="169"/>
      <c r="P136" s="170">
        <f>SUM(P137:P140)</f>
        <v>0</v>
      </c>
      <c r="Q136" s="169"/>
      <c r="R136" s="170">
        <f>SUM(R137:R140)</f>
        <v>0</v>
      </c>
      <c r="S136" s="169"/>
      <c r="T136" s="171">
        <f>SUM(T137:T140)</f>
        <v>0.75</v>
      </c>
      <c r="AR136" s="164" t="s">
        <v>82</v>
      </c>
      <c r="AT136" s="172" t="s">
        <v>71</v>
      </c>
      <c r="AU136" s="172" t="s">
        <v>80</v>
      </c>
      <c r="AY136" s="164" t="s">
        <v>200</v>
      </c>
      <c r="BK136" s="173">
        <f>SUM(BK137:BK140)</f>
        <v>0</v>
      </c>
    </row>
    <row r="137" s="1" customFormat="1" ht="16.5" customHeight="1">
      <c r="B137" s="176"/>
      <c r="C137" s="177" t="s">
        <v>326</v>
      </c>
      <c r="D137" s="177" t="s">
        <v>202</v>
      </c>
      <c r="E137" s="178" t="s">
        <v>1631</v>
      </c>
      <c r="F137" s="179" t="s">
        <v>1632</v>
      </c>
      <c r="G137" s="180" t="s">
        <v>425</v>
      </c>
      <c r="H137" s="181">
        <v>750</v>
      </c>
      <c r="I137" s="182"/>
      <c r="J137" s="183">
        <f>ROUND(I137*H137,2)</f>
        <v>0</v>
      </c>
      <c r="K137" s="179" t="s">
        <v>205</v>
      </c>
      <c r="L137" s="37"/>
      <c r="M137" s="184" t="s">
        <v>3</v>
      </c>
      <c r="N137" s="185" t="s">
        <v>43</v>
      </c>
      <c r="O137" s="67"/>
      <c r="P137" s="186">
        <f>O137*H137</f>
        <v>0</v>
      </c>
      <c r="Q137" s="186">
        <v>0</v>
      </c>
      <c r="R137" s="186">
        <f>Q137*H137</f>
        <v>0</v>
      </c>
      <c r="S137" s="186">
        <v>0.001</v>
      </c>
      <c r="T137" s="187">
        <f>S137*H137</f>
        <v>0.75</v>
      </c>
      <c r="AR137" s="19" t="s">
        <v>282</v>
      </c>
      <c r="AT137" s="19" t="s">
        <v>202</v>
      </c>
      <c r="AU137" s="19" t="s">
        <v>82</v>
      </c>
      <c r="AY137" s="19" t="s">
        <v>200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80</v>
      </c>
      <c r="BK137" s="188">
        <f>ROUND(I137*H137,2)</f>
        <v>0</v>
      </c>
      <c r="BL137" s="19" t="s">
        <v>282</v>
      </c>
      <c r="BM137" s="19" t="s">
        <v>1633</v>
      </c>
    </row>
    <row r="138" s="13" customFormat="1">
      <c r="B138" s="198"/>
      <c r="D138" s="190" t="s">
        <v>208</v>
      </c>
      <c r="E138" s="199" t="s">
        <v>3</v>
      </c>
      <c r="F138" s="200" t="s">
        <v>1634</v>
      </c>
      <c r="H138" s="199" t="s">
        <v>3</v>
      </c>
      <c r="I138" s="201"/>
      <c r="L138" s="198"/>
      <c r="M138" s="202"/>
      <c r="N138" s="203"/>
      <c r="O138" s="203"/>
      <c r="P138" s="203"/>
      <c r="Q138" s="203"/>
      <c r="R138" s="203"/>
      <c r="S138" s="203"/>
      <c r="T138" s="204"/>
      <c r="AT138" s="199" t="s">
        <v>208</v>
      </c>
      <c r="AU138" s="199" t="s">
        <v>82</v>
      </c>
      <c r="AV138" s="13" t="s">
        <v>80</v>
      </c>
      <c r="AW138" s="13" t="s">
        <v>33</v>
      </c>
      <c r="AX138" s="13" t="s">
        <v>72</v>
      </c>
      <c r="AY138" s="199" t="s">
        <v>200</v>
      </c>
    </row>
    <row r="139" s="12" customFormat="1">
      <c r="B139" s="189"/>
      <c r="D139" s="190" t="s">
        <v>208</v>
      </c>
      <c r="E139" s="191" t="s">
        <v>3</v>
      </c>
      <c r="F139" s="192" t="s">
        <v>1635</v>
      </c>
      <c r="H139" s="193">
        <v>750</v>
      </c>
      <c r="I139" s="194"/>
      <c r="L139" s="189"/>
      <c r="M139" s="195"/>
      <c r="N139" s="196"/>
      <c r="O139" s="196"/>
      <c r="P139" s="196"/>
      <c r="Q139" s="196"/>
      <c r="R139" s="196"/>
      <c r="S139" s="196"/>
      <c r="T139" s="197"/>
      <c r="AT139" s="191" t="s">
        <v>208</v>
      </c>
      <c r="AU139" s="191" t="s">
        <v>82</v>
      </c>
      <c r="AV139" s="12" t="s">
        <v>82</v>
      </c>
      <c r="AW139" s="12" t="s">
        <v>33</v>
      </c>
      <c r="AX139" s="12" t="s">
        <v>80</v>
      </c>
      <c r="AY139" s="191" t="s">
        <v>200</v>
      </c>
    </row>
    <row r="140" s="1" customFormat="1" ht="22.5" customHeight="1">
      <c r="B140" s="176"/>
      <c r="C140" s="177" t="s">
        <v>331</v>
      </c>
      <c r="D140" s="177" t="s">
        <v>202</v>
      </c>
      <c r="E140" s="178" t="s">
        <v>1109</v>
      </c>
      <c r="F140" s="179" t="s">
        <v>1110</v>
      </c>
      <c r="G140" s="180" t="s">
        <v>1099</v>
      </c>
      <c r="H140" s="238"/>
      <c r="I140" s="182"/>
      <c r="J140" s="183">
        <f>ROUND(I140*H140,2)</f>
        <v>0</v>
      </c>
      <c r="K140" s="179" t="s">
        <v>205</v>
      </c>
      <c r="L140" s="37"/>
      <c r="M140" s="239" t="s">
        <v>3</v>
      </c>
      <c r="N140" s="240" t="s">
        <v>43</v>
      </c>
      <c r="O140" s="235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AR140" s="19" t="s">
        <v>282</v>
      </c>
      <c r="AT140" s="19" t="s">
        <v>202</v>
      </c>
      <c r="AU140" s="19" t="s">
        <v>82</v>
      </c>
      <c r="AY140" s="19" t="s">
        <v>200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9" t="s">
        <v>80</v>
      </c>
      <c r="BK140" s="188">
        <f>ROUND(I140*H140,2)</f>
        <v>0</v>
      </c>
      <c r="BL140" s="19" t="s">
        <v>282</v>
      </c>
      <c r="BM140" s="19" t="s">
        <v>1636</v>
      </c>
    </row>
    <row r="141" s="1" customFormat="1" ht="6.96" customHeight="1">
      <c r="B141" s="52"/>
      <c r="C141" s="53"/>
      <c r="D141" s="53"/>
      <c r="E141" s="53"/>
      <c r="F141" s="53"/>
      <c r="G141" s="53"/>
      <c r="H141" s="53"/>
      <c r="I141" s="137"/>
      <c r="J141" s="53"/>
      <c r="K141" s="53"/>
      <c r="L141" s="37"/>
    </row>
  </sheetData>
  <autoFilter ref="C85:K14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8" t="s">
        <v>6</v>
      </c>
      <c r="AT2" s="19" t="s">
        <v>103</v>
      </c>
      <c r="AZ2" s="118" t="s">
        <v>1637</v>
      </c>
      <c r="BA2" s="118" t="s">
        <v>1638</v>
      </c>
      <c r="BB2" s="118" t="s">
        <v>116</v>
      </c>
      <c r="BC2" s="118" t="s">
        <v>1639</v>
      </c>
      <c r="BD2" s="118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119"/>
      <c r="J3" s="21"/>
      <c r="K3" s="21"/>
      <c r="L3" s="22"/>
      <c r="AT3" s="19" t="s">
        <v>82</v>
      </c>
      <c r="AZ3" s="118" t="s">
        <v>114</v>
      </c>
      <c r="BA3" s="118" t="s">
        <v>115</v>
      </c>
      <c r="BB3" s="118" t="s">
        <v>116</v>
      </c>
      <c r="BC3" s="118" t="s">
        <v>1640</v>
      </c>
      <c r="BD3" s="118" t="s">
        <v>82</v>
      </c>
    </row>
    <row r="4" ht="24.96" customHeight="1">
      <c r="B4" s="22"/>
      <c r="D4" s="23" t="s">
        <v>121</v>
      </c>
      <c r="L4" s="22"/>
      <c r="M4" s="24" t="s">
        <v>11</v>
      </c>
      <c r="AT4" s="19" t="s">
        <v>4</v>
      </c>
      <c r="AZ4" s="118" t="s">
        <v>150</v>
      </c>
      <c r="BA4" s="118" t="s">
        <v>1641</v>
      </c>
      <c r="BB4" s="118" t="s">
        <v>148</v>
      </c>
      <c r="BC4" s="118" t="s">
        <v>1642</v>
      </c>
      <c r="BD4" s="118" t="s">
        <v>82</v>
      </c>
    </row>
    <row r="5" ht="6.96" customHeight="1">
      <c r="B5" s="22"/>
      <c r="L5" s="22"/>
      <c r="AZ5" s="118" t="s">
        <v>49</v>
      </c>
      <c r="BA5" s="118" t="s">
        <v>162</v>
      </c>
      <c r="BB5" s="118" t="s">
        <v>131</v>
      </c>
      <c r="BC5" s="118" t="s">
        <v>1643</v>
      </c>
      <c r="BD5" s="118" t="s">
        <v>82</v>
      </c>
    </row>
    <row r="6" ht="12" customHeight="1">
      <c r="B6" s="22"/>
      <c r="D6" s="31" t="s">
        <v>17</v>
      </c>
      <c r="L6" s="22"/>
      <c r="AZ6" s="118" t="s">
        <v>159</v>
      </c>
      <c r="BA6" s="118" t="s">
        <v>160</v>
      </c>
      <c r="BB6" s="118" t="s">
        <v>131</v>
      </c>
      <c r="BC6" s="118" t="s">
        <v>1644</v>
      </c>
      <c r="BD6" s="118" t="s">
        <v>82</v>
      </c>
    </row>
    <row r="7" ht="16.5" customHeight="1">
      <c r="B7" s="22"/>
      <c r="E7" s="120" t="str">
        <f>'Rekapitulace stavby'!K6</f>
        <v>Semčice, dostavba kanalizace a intenzifikace ČOV - Část A) Dostavba kanalizace - UZNATELNÉ NÁKLADY</v>
      </c>
      <c r="F7" s="31"/>
      <c r="G7" s="31"/>
      <c r="H7" s="31"/>
      <c r="L7" s="22"/>
      <c r="AZ7" s="118" t="s">
        <v>156</v>
      </c>
      <c r="BA7" s="118" t="s">
        <v>157</v>
      </c>
      <c r="BB7" s="118" t="s">
        <v>131</v>
      </c>
      <c r="BC7" s="118" t="s">
        <v>1645</v>
      </c>
      <c r="BD7" s="118" t="s">
        <v>82</v>
      </c>
    </row>
    <row r="8" s="1" customFormat="1" ht="12" customHeight="1">
      <c r="B8" s="37"/>
      <c r="D8" s="31" t="s">
        <v>136</v>
      </c>
      <c r="I8" s="121"/>
      <c r="L8" s="37"/>
      <c r="AZ8" s="118" t="s">
        <v>129</v>
      </c>
      <c r="BA8" s="118" t="s">
        <v>130</v>
      </c>
      <c r="BB8" s="118" t="s">
        <v>131</v>
      </c>
      <c r="BC8" s="118" t="s">
        <v>1646</v>
      </c>
      <c r="BD8" s="118" t="s">
        <v>82</v>
      </c>
    </row>
    <row r="9" s="1" customFormat="1" ht="36.96" customHeight="1">
      <c r="B9" s="37"/>
      <c r="E9" s="58" t="s">
        <v>1647</v>
      </c>
      <c r="F9" s="1"/>
      <c r="G9" s="1"/>
      <c r="H9" s="1"/>
      <c r="I9" s="121"/>
      <c r="L9" s="37"/>
      <c r="AZ9" s="118" t="s">
        <v>133</v>
      </c>
      <c r="BA9" s="118" t="s">
        <v>134</v>
      </c>
      <c r="BB9" s="118" t="s">
        <v>131</v>
      </c>
      <c r="BC9" s="118" t="s">
        <v>1648</v>
      </c>
      <c r="BD9" s="118" t="s">
        <v>82</v>
      </c>
    </row>
    <row r="10" s="1" customFormat="1">
      <c r="B10" s="37"/>
      <c r="I10" s="121"/>
      <c r="L10" s="37"/>
    </row>
    <row r="11" s="1" customFormat="1" ht="12" customHeight="1">
      <c r="B11" s="37"/>
      <c r="D11" s="31" t="s">
        <v>19</v>
      </c>
      <c r="F11" s="19" t="s">
        <v>3</v>
      </c>
      <c r="I11" s="122" t="s">
        <v>20</v>
      </c>
      <c r="J11" s="19" t="s">
        <v>3</v>
      </c>
      <c r="L11" s="37"/>
    </row>
    <row r="12" s="1" customFormat="1" ht="12" customHeight="1">
      <c r="B12" s="37"/>
      <c r="D12" s="31" t="s">
        <v>21</v>
      </c>
      <c r="F12" s="19" t="s">
        <v>22</v>
      </c>
      <c r="I12" s="122" t="s">
        <v>23</v>
      </c>
      <c r="J12" s="60" t="str">
        <f>'Rekapitulace stavby'!AN8</f>
        <v>12. 2. 2019</v>
      </c>
      <c r="L12" s="37"/>
    </row>
    <row r="13" s="1" customFormat="1" ht="10.8" customHeight="1">
      <c r="B13" s="37"/>
      <c r="I13" s="121"/>
      <c r="L13" s="37"/>
    </row>
    <row r="14" s="1" customFormat="1" ht="12" customHeight="1">
      <c r="B14" s="37"/>
      <c r="D14" s="31" t="s">
        <v>25</v>
      </c>
      <c r="I14" s="122" t="s">
        <v>26</v>
      </c>
      <c r="J14" s="19" t="s">
        <v>3</v>
      </c>
      <c r="L14" s="37"/>
    </row>
    <row r="15" s="1" customFormat="1" ht="18" customHeight="1">
      <c r="B15" s="37"/>
      <c r="E15" s="19" t="s">
        <v>27</v>
      </c>
      <c r="I15" s="122" t="s">
        <v>28</v>
      </c>
      <c r="J15" s="19" t="s">
        <v>3</v>
      </c>
      <c r="L15" s="37"/>
    </row>
    <row r="16" s="1" customFormat="1" ht="6.96" customHeight="1">
      <c r="B16" s="37"/>
      <c r="I16" s="121"/>
      <c r="L16" s="37"/>
    </row>
    <row r="17" s="1" customFormat="1" ht="12" customHeight="1">
      <c r="B17" s="37"/>
      <c r="D17" s="31" t="s">
        <v>29</v>
      </c>
      <c r="I17" s="122" t="s">
        <v>26</v>
      </c>
      <c r="J17" s="32" t="str">
        <f>'Rekapitulace stavby'!AN13</f>
        <v>Vyplň údaj</v>
      </c>
      <c r="L17" s="37"/>
    </row>
    <row r="18" s="1" customFormat="1" ht="18" customHeight="1">
      <c r="B18" s="37"/>
      <c r="E18" s="32" t="str">
        <f>'Rekapitulace stavby'!E14</f>
        <v>Vyplň údaj</v>
      </c>
      <c r="F18" s="19"/>
      <c r="G18" s="19"/>
      <c r="H18" s="19"/>
      <c r="I18" s="122" t="s">
        <v>28</v>
      </c>
      <c r="J18" s="32" t="str">
        <f>'Rekapitulace stavby'!AN14</f>
        <v>Vyplň údaj</v>
      </c>
      <c r="L18" s="37"/>
    </row>
    <row r="19" s="1" customFormat="1" ht="6.96" customHeight="1">
      <c r="B19" s="37"/>
      <c r="I19" s="121"/>
      <c r="L19" s="37"/>
    </row>
    <row r="20" s="1" customFormat="1" ht="12" customHeight="1">
      <c r="B20" s="37"/>
      <c r="D20" s="31" t="s">
        <v>31</v>
      </c>
      <c r="I20" s="122" t="s">
        <v>26</v>
      </c>
      <c r="J20" s="19" t="s">
        <v>3</v>
      </c>
      <c r="L20" s="37"/>
    </row>
    <row r="21" s="1" customFormat="1" ht="18" customHeight="1">
      <c r="B21" s="37"/>
      <c r="E21" s="19" t="s">
        <v>32</v>
      </c>
      <c r="I21" s="122" t="s">
        <v>28</v>
      </c>
      <c r="J21" s="19" t="s">
        <v>3</v>
      </c>
      <c r="L21" s="37"/>
    </row>
    <row r="22" s="1" customFormat="1" ht="6.96" customHeight="1">
      <c r="B22" s="37"/>
      <c r="I22" s="121"/>
      <c r="L22" s="37"/>
    </row>
    <row r="23" s="1" customFormat="1" ht="12" customHeight="1">
      <c r="B23" s="37"/>
      <c r="D23" s="31" t="s">
        <v>34</v>
      </c>
      <c r="I23" s="122" t="s">
        <v>26</v>
      </c>
      <c r="J23" s="19" t="s">
        <v>3</v>
      </c>
      <c r="L23" s="37"/>
    </row>
    <row r="24" s="1" customFormat="1" ht="18" customHeight="1">
      <c r="B24" s="37"/>
      <c r="E24" s="19" t="s">
        <v>35</v>
      </c>
      <c r="I24" s="122" t="s">
        <v>28</v>
      </c>
      <c r="J24" s="19" t="s">
        <v>3</v>
      </c>
      <c r="L24" s="37"/>
    </row>
    <row r="25" s="1" customFormat="1" ht="6.96" customHeight="1">
      <c r="B25" s="37"/>
      <c r="I25" s="121"/>
      <c r="L25" s="37"/>
    </row>
    <row r="26" s="1" customFormat="1" ht="12" customHeight="1">
      <c r="B26" s="37"/>
      <c r="D26" s="31" t="s">
        <v>36</v>
      </c>
      <c r="I26" s="121"/>
      <c r="L26" s="37"/>
    </row>
    <row r="27" s="7" customFormat="1" ht="16.5" customHeight="1">
      <c r="B27" s="123"/>
      <c r="E27" s="35" t="s">
        <v>3</v>
      </c>
      <c r="F27" s="35"/>
      <c r="G27" s="35"/>
      <c r="H27" s="35"/>
      <c r="I27" s="124"/>
      <c r="L27" s="123"/>
    </row>
    <row r="28" s="1" customFormat="1" ht="6.96" customHeight="1">
      <c r="B28" s="37"/>
      <c r="I28" s="121"/>
      <c r="L28" s="37"/>
    </row>
    <row r="29" s="1" customFormat="1" ht="6.96" customHeight="1">
      <c r="B29" s="37"/>
      <c r="D29" s="63"/>
      <c r="E29" s="63"/>
      <c r="F29" s="63"/>
      <c r="G29" s="63"/>
      <c r="H29" s="63"/>
      <c r="I29" s="125"/>
      <c r="J29" s="63"/>
      <c r="K29" s="63"/>
      <c r="L29" s="37"/>
    </row>
    <row r="30" s="1" customFormat="1" ht="25.44" customHeight="1">
      <c r="B30" s="37"/>
      <c r="D30" s="126" t="s">
        <v>38</v>
      </c>
      <c r="I30" s="121"/>
      <c r="J30" s="83">
        <f>ROUND(J87, 2)</f>
        <v>0</v>
      </c>
      <c r="L30" s="37"/>
    </row>
    <row r="31" s="1" customFormat="1" ht="6.96" customHeight="1">
      <c r="B31" s="37"/>
      <c r="D31" s="63"/>
      <c r="E31" s="63"/>
      <c r="F31" s="63"/>
      <c r="G31" s="63"/>
      <c r="H31" s="63"/>
      <c r="I31" s="125"/>
      <c r="J31" s="63"/>
      <c r="K31" s="63"/>
      <c r="L31" s="37"/>
    </row>
    <row r="32" s="1" customFormat="1" ht="14.4" customHeight="1">
      <c r="B32" s="37"/>
      <c r="F32" s="41" t="s">
        <v>40</v>
      </c>
      <c r="I32" s="127" t="s">
        <v>39</v>
      </c>
      <c r="J32" s="41" t="s">
        <v>41</v>
      </c>
      <c r="L32" s="37"/>
    </row>
    <row r="33" s="1" customFormat="1" ht="14.4" customHeight="1">
      <c r="B33" s="37"/>
      <c r="D33" s="31" t="s">
        <v>42</v>
      </c>
      <c r="E33" s="31" t="s">
        <v>43</v>
      </c>
      <c r="F33" s="128">
        <f>ROUND((SUM(BE87:BE205)),  2)</f>
        <v>0</v>
      </c>
      <c r="I33" s="129">
        <v>0.20999999999999999</v>
      </c>
      <c r="J33" s="128">
        <f>ROUND(((SUM(BE87:BE205))*I33),  2)</f>
        <v>0</v>
      </c>
      <c r="L33" s="37"/>
    </row>
    <row r="34" s="1" customFormat="1" ht="14.4" customHeight="1">
      <c r="B34" s="37"/>
      <c r="E34" s="31" t="s">
        <v>44</v>
      </c>
      <c r="F34" s="128">
        <f>ROUND((SUM(BF87:BF205)),  2)</f>
        <v>0</v>
      </c>
      <c r="I34" s="129">
        <v>0.14999999999999999</v>
      </c>
      <c r="J34" s="128">
        <f>ROUND(((SUM(BF87:BF205))*I34),  2)</f>
        <v>0</v>
      </c>
      <c r="L34" s="37"/>
    </row>
    <row r="35" hidden="1" s="1" customFormat="1" ht="14.4" customHeight="1">
      <c r="B35" s="37"/>
      <c r="E35" s="31" t="s">
        <v>45</v>
      </c>
      <c r="F35" s="128">
        <f>ROUND((SUM(BG87:BG205)),  2)</f>
        <v>0</v>
      </c>
      <c r="I35" s="129">
        <v>0.20999999999999999</v>
      </c>
      <c r="J35" s="128">
        <f>0</f>
        <v>0</v>
      </c>
      <c r="L35" s="37"/>
    </row>
    <row r="36" hidden="1" s="1" customFormat="1" ht="14.4" customHeight="1">
      <c r="B36" s="37"/>
      <c r="E36" s="31" t="s">
        <v>46</v>
      </c>
      <c r="F36" s="128">
        <f>ROUND((SUM(BH87:BH205)),  2)</f>
        <v>0</v>
      </c>
      <c r="I36" s="129">
        <v>0.14999999999999999</v>
      </c>
      <c r="J36" s="128">
        <f>0</f>
        <v>0</v>
      </c>
      <c r="L36" s="37"/>
    </row>
    <row r="37" hidden="1" s="1" customFormat="1" ht="14.4" customHeight="1">
      <c r="B37" s="37"/>
      <c r="E37" s="31" t="s">
        <v>47</v>
      </c>
      <c r="F37" s="128">
        <f>ROUND((SUM(BI87:BI205)),  2)</f>
        <v>0</v>
      </c>
      <c r="I37" s="129">
        <v>0</v>
      </c>
      <c r="J37" s="128">
        <f>0</f>
        <v>0</v>
      </c>
      <c r="L37" s="37"/>
    </row>
    <row r="38" s="1" customFormat="1" ht="6.96" customHeight="1">
      <c r="B38" s="37"/>
      <c r="I38" s="121"/>
      <c r="L38" s="37"/>
    </row>
    <row r="39" s="1" customFormat="1" ht="25.44" customHeight="1">
      <c r="B39" s="37"/>
      <c r="C39" s="130"/>
      <c r="D39" s="131" t="s">
        <v>48</v>
      </c>
      <c r="E39" s="71"/>
      <c r="F39" s="7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37"/>
    </row>
    <row r="40" s="1" customFormat="1" ht="14.4" customHeight="1">
      <c r="B40" s="52"/>
      <c r="C40" s="53"/>
      <c r="D40" s="53"/>
      <c r="E40" s="53"/>
      <c r="F40" s="53"/>
      <c r="G40" s="53"/>
      <c r="H40" s="53"/>
      <c r="I40" s="137"/>
      <c r="J40" s="53"/>
      <c r="K40" s="53"/>
      <c r="L40" s="37"/>
    </row>
    <row r="44" s="1" customFormat="1" ht="6.96" customHeight="1">
      <c r="B44" s="54"/>
      <c r="C44" s="55"/>
      <c r="D44" s="55"/>
      <c r="E44" s="55"/>
      <c r="F44" s="55"/>
      <c r="G44" s="55"/>
      <c r="H44" s="55"/>
      <c r="I44" s="138"/>
      <c r="J44" s="55"/>
      <c r="K44" s="55"/>
      <c r="L44" s="37"/>
    </row>
    <row r="45" s="1" customFormat="1" ht="24.96" customHeight="1">
      <c r="B45" s="37"/>
      <c r="C45" s="23" t="s">
        <v>170</v>
      </c>
      <c r="I45" s="121"/>
      <c r="L45" s="37"/>
    </row>
    <row r="46" s="1" customFormat="1" ht="6.96" customHeight="1">
      <c r="B46" s="37"/>
      <c r="I46" s="121"/>
      <c r="L46" s="37"/>
    </row>
    <row r="47" s="1" customFormat="1" ht="12" customHeight="1">
      <c r="B47" s="37"/>
      <c r="C47" s="31" t="s">
        <v>17</v>
      </c>
      <c r="I47" s="121"/>
      <c r="L47" s="37"/>
    </row>
    <row r="48" s="1" customFormat="1" ht="16.5" customHeight="1">
      <c r="B48" s="37"/>
      <c r="E48" s="120" t="str">
        <f>E7</f>
        <v>Semčice, dostavba kanalizace a intenzifikace ČOV - Část A) Dostavba kanalizace - UZNATELNÉ NÁKLADY</v>
      </c>
      <c r="F48" s="31"/>
      <c r="G48" s="31"/>
      <c r="H48" s="31"/>
      <c r="I48" s="121"/>
      <c r="L48" s="37"/>
    </row>
    <row r="49" s="1" customFormat="1" ht="12" customHeight="1">
      <c r="B49" s="37"/>
      <c r="C49" s="31" t="s">
        <v>136</v>
      </c>
      <c r="I49" s="121"/>
      <c r="L49" s="37"/>
    </row>
    <row r="50" s="1" customFormat="1" ht="16.5" customHeight="1">
      <c r="B50" s="37"/>
      <c r="E50" s="58" t="str">
        <f>E9</f>
        <v>05 - SO 05 - Přípojky</v>
      </c>
      <c r="F50" s="1"/>
      <c r="G50" s="1"/>
      <c r="H50" s="1"/>
      <c r="I50" s="121"/>
      <c r="L50" s="37"/>
    </row>
    <row r="51" s="1" customFormat="1" ht="6.96" customHeight="1">
      <c r="B51" s="37"/>
      <c r="I51" s="121"/>
      <c r="L51" s="37"/>
    </row>
    <row r="52" s="1" customFormat="1" ht="12" customHeight="1">
      <c r="B52" s="37"/>
      <c r="C52" s="31" t="s">
        <v>21</v>
      </c>
      <c r="F52" s="19" t="str">
        <f>F12</f>
        <v>Semčice</v>
      </c>
      <c r="I52" s="122" t="s">
        <v>23</v>
      </c>
      <c r="J52" s="60" t="str">
        <f>IF(J12="","",J12)</f>
        <v>12. 2. 2019</v>
      </c>
      <c r="L52" s="37"/>
    </row>
    <row r="53" s="1" customFormat="1" ht="6.96" customHeight="1">
      <c r="B53" s="37"/>
      <c r="I53" s="121"/>
      <c r="L53" s="37"/>
    </row>
    <row r="54" s="1" customFormat="1" ht="24.9" customHeight="1">
      <c r="B54" s="37"/>
      <c r="C54" s="31" t="s">
        <v>25</v>
      </c>
      <c r="F54" s="19" t="str">
        <f>E15</f>
        <v>VaK Mladá Boleslav, a.s.</v>
      </c>
      <c r="I54" s="122" t="s">
        <v>31</v>
      </c>
      <c r="J54" s="35" t="str">
        <f>E21</f>
        <v>Vodohospodářské inženýrské služby, a.s.</v>
      </c>
      <c r="L54" s="37"/>
    </row>
    <row r="55" s="1" customFormat="1" ht="13.65" customHeight="1">
      <c r="B55" s="37"/>
      <c r="C55" s="31" t="s">
        <v>29</v>
      </c>
      <c r="F55" s="19" t="str">
        <f>IF(E18="","",E18)</f>
        <v>Vyplň údaj</v>
      </c>
      <c r="I55" s="122" t="s">
        <v>34</v>
      </c>
      <c r="J55" s="35" t="str">
        <f>E24</f>
        <v>Ing.Eva Mrvová</v>
      </c>
      <c r="L55" s="37"/>
    </row>
    <row r="56" s="1" customFormat="1" ht="10.32" customHeight="1">
      <c r="B56" s="37"/>
      <c r="I56" s="121"/>
      <c r="L56" s="37"/>
    </row>
    <row r="57" s="1" customFormat="1" ht="29.28" customHeight="1">
      <c r="B57" s="37"/>
      <c r="C57" s="139" t="s">
        <v>171</v>
      </c>
      <c r="D57" s="130"/>
      <c r="E57" s="130"/>
      <c r="F57" s="130"/>
      <c r="G57" s="130"/>
      <c r="H57" s="130"/>
      <c r="I57" s="140"/>
      <c r="J57" s="141" t="s">
        <v>172</v>
      </c>
      <c r="K57" s="130"/>
      <c r="L57" s="37"/>
    </row>
    <row r="58" s="1" customFormat="1" ht="10.32" customHeight="1">
      <c r="B58" s="37"/>
      <c r="I58" s="121"/>
      <c r="L58" s="37"/>
    </row>
    <row r="59" s="1" customFormat="1" ht="22.8" customHeight="1">
      <c r="B59" s="37"/>
      <c r="C59" s="142" t="s">
        <v>70</v>
      </c>
      <c r="I59" s="121"/>
      <c r="J59" s="83">
        <f>J87</f>
        <v>0</v>
      </c>
      <c r="L59" s="37"/>
      <c r="AU59" s="19" t="s">
        <v>173</v>
      </c>
    </row>
    <row r="60" s="8" customFormat="1" ht="24.96" customHeight="1">
      <c r="B60" s="143"/>
      <c r="D60" s="144" t="s">
        <v>174</v>
      </c>
      <c r="E60" s="145"/>
      <c r="F60" s="145"/>
      <c r="G60" s="145"/>
      <c r="H60" s="145"/>
      <c r="I60" s="146"/>
      <c r="J60" s="147">
        <f>J88</f>
        <v>0</v>
      </c>
      <c r="L60" s="143"/>
    </row>
    <row r="61" s="9" customFormat="1" ht="19.92" customHeight="1">
      <c r="B61" s="148"/>
      <c r="D61" s="149" t="s">
        <v>175</v>
      </c>
      <c r="E61" s="150"/>
      <c r="F61" s="150"/>
      <c r="G61" s="150"/>
      <c r="H61" s="150"/>
      <c r="I61" s="151"/>
      <c r="J61" s="152">
        <f>J89</f>
        <v>0</v>
      </c>
      <c r="L61" s="148"/>
    </row>
    <row r="62" s="9" customFormat="1" ht="19.92" customHeight="1">
      <c r="B62" s="148"/>
      <c r="D62" s="149" t="s">
        <v>177</v>
      </c>
      <c r="E62" s="150"/>
      <c r="F62" s="150"/>
      <c r="G62" s="150"/>
      <c r="H62" s="150"/>
      <c r="I62" s="151"/>
      <c r="J62" s="152">
        <f>J152</f>
        <v>0</v>
      </c>
      <c r="L62" s="148"/>
    </row>
    <row r="63" s="9" customFormat="1" ht="19.92" customHeight="1">
      <c r="B63" s="148"/>
      <c r="D63" s="149" t="s">
        <v>178</v>
      </c>
      <c r="E63" s="150"/>
      <c r="F63" s="150"/>
      <c r="G63" s="150"/>
      <c r="H63" s="150"/>
      <c r="I63" s="151"/>
      <c r="J63" s="152">
        <f>J158</f>
        <v>0</v>
      </c>
      <c r="L63" s="148"/>
    </row>
    <row r="64" s="9" customFormat="1" ht="19.92" customHeight="1">
      <c r="B64" s="148"/>
      <c r="D64" s="149" t="s">
        <v>179</v>
      </c>
      <c r="E64" s="150"/>
      <c r="F64" s="150"/>
      <c r="G64" s="150"/>
      <c r="H64" s="150"/>
      <c r="I64" s="151"/>
      <c r="J64" s="152">
        <f>J169</f>
        <v>0</v>
      </c>
      <c r="L64" s="148"/>
    </row>
    <row r="65" s="9" customFormat="1" ht="19.92" customHeight="1">
      <c r="B65" s="148"/>
      <c r="D65" s="149" t="s">
        <v>180</v>
      </c>
      <c r="E65" s="150"/>
      <c r="F65" s="150"/>
      <c r="G65" s="150"/>
      <c r="H65" s="150"/>
      <c r="I65" s="151"/>
      <c r="J65" s="152">
        <f>J187</f>
        <v>0</v>
      </c>
      <c r="L65" s="148"/>
    </row>
    <row r="66" s="9" customFormat="1" ht="19.92" customHeight="1">
      <c r="B66" s="148"/>
      <c r="D66" s="149" t="s">
        <v>181</v>
      </c>
      <c r="E66" s="150"/>
      <c r="F66" s="150"/>
      <c r="G66" s="150"/>
      <c r="H66" s="150"/>
      <c r="I66" s="151"/>
      <c r="J66" s="152">
        <f>J195</f>
        <v>0</v>
      </c>
      <c r="L66" s="148"/>
    </row>
    <row r="67" s="9" customFormat="1" ht="19.92" customHeight="1">
      <c r="B67" s="148"/>
      <c r="D67" s="149" t="s">
        <v>182</v>
      </c>
      <c r="E67" s="150"/>
      <c r="F67" s="150"/>
      <c r="G67" s="150"/>
      <c r="H67" s="150"/>
      <c r="I67" s="151"/>
      <c r="J67" s="152">
        <f>J204</f>
        <v>0</v>
      </c>
      <c r="L67" s="148"/>
    </row>
    <row r="68" s="1" customFormat="1" ht="21.84" customHeight="1">
      <c r="B68" s="37"/>
      <c r="I68" s="121"/>
      <c r="L68" s="37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37"/>
      <c r="J69" s="53"/>
      <c r="K69" s="53"/>
      <c r="L69" s="37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38"/>
      <c r="J73" s="55"/>
      <c r="K73" s="55"/>
      <c r="L73" s="37"/>
    </row>
    <row r="74" s="1" customFormat="1" ht="24.96" customHeight="1">
      <c r="B74" s="37"/>
      <c r="C74" s="23" t="s">
        <v>185</v>
      </c>
      <c r="I74" s="121"/>
      <c r="L74" s="37"/>
    </row>
    <row r="75" s="1" customFormat="1" ht="6.96" customHeight="1">
      <c r="B75" s="37"/>
      <c r="I75" s="121"/>
      <c r="L75" s="37"/>
    </row>
    <row r="76" s="1" customFormat="1" ht="12" customHeight="1">
      <c r="B76" s="37"/>
      <c r="C76" s="31" t="s">
        <v>17</v>
      </c>
      <c r="I76" s="121"/>
      <c r="L76" s="37"/>
    </row>
    <row r="77" s="1" customFormat="1" ht="16.5" customHeight="1">
      <c r="B77" s="37"/>
      <c r="E77" s="120" t="str">
        <f>E7</f>
        <v>Semčice, dostavba kanalizace a intenzifikace ČOV - Část A) Dostavba kanalizace - UZNATELNÉ NÁKLADY</v>
      </c>
      <c r="F77" s="31"/>
      <c r="G77" s="31"/>
      <c r="H77" s="31"/>
      <c r="I77" s="121"/>
      <c r="L77" s="37"/>
    </row>
    <row r="78" s="1" customFormat="1" ht="12" customHeight="1">
      <c r="B78" s="37"/>
      <c r="C78" s="31" t="s">
        <v>136</v>
      </c>
      <c r="I78" s="121"/>
      <c r="L78" s="37"/>
    </row>
    <row r="79" s="1" customFormat="1" ht="16.5" customHeight="1">
      <c r="B79" s="37"/>
      <c r="E79" s="58" t="str">
        <f>E9</f>
        <v>05 - SO 05 - Přípojky</v>
      </c>
      <c r="F79" s="1"/>
      <c r="G79" s="1"/>
      <c r="H79" s="1"/>
      <c r="I79" s="121"/>
      <c r="L79" s="37"/>
    </row>
    <row r="80" s="1" customFormat="1" ht="6.96" customHeight="1">
      <c r="B80" s="37"/>
      <c r="I80" s="121"/>
      <c r="L80" s="37"/>
    </row>
    <row r="81" s="1" customFormat="1" ht="12" customHeight="1">
      <c r="B81" s="37"/>
      <c r="C81" s="31" t="s">
        <v>21</v>
      </c>
      <c r="F81" s="19" t="str">
        <f>F12</f>
        <v>Semčice</v>
      </c>
      <c r="I81" s="122" t="s">
        <v>23</v>
      </c>
      <c r="J81" s="60" t="str">
        <f>IF(J12="","",J12)</f>
        <v>12. 2. 2019</v>
      </c>
      <c r="L81" s="37"/>
    </row>
    <row r="82" s="1" customFormat="1" ht="6.96" customHeight="1">
      <c r="B82" s="37"/>
      <c r="I82" s="121"/>
      <c r="L82" s="37"/>
    </row>
    <row r="83" s="1" customFormat="1" ht="24.9" customHeight="1">
      <c r="B83" s="37"/>
      <c r="C83" s="31" t="s">
        <v>25</v>
      </c>
      <c r="F83" s="19" t="str">
        <f>E15</f>
        <v>VaK Mladá Boleslav, a.s.</v>
      </c>
      <c r="I83" s="122" t="s">
        <v>31</v>
      </c>
      <c r="J83" s="35" t="str">
        <f>E21</f>
        <v>Vodohospodářské inženýrské služby, a.s.</v>
      </c>
      <c r="L83" s="37"/>
    </row>
    <row r="84" s="1" customFormat="1" ht="13.65" customHeight="1">
      <c r="B84" s="37"/>
      <c r="C84" s="31" t="s">
        <v>29</v>
      </c>
      <c r="F84" s="19" t="str">
        <f>IF(E18="","",E18)</f>
        <v>Vyplň údaj</v>
      </c>
      <c r="I84" s="122" t="s">
        <v>34</v>
      </c>
      <c r="J84" s="35" t="str">
        <f>E24</f>
        <v>Ing.Eva Mrvová</v>
      </c>
      <c r="L84" s="37"/>
    </row>
    <row r="85" s="1" customFormat="1" ht="10.32" customHeight="1">
      <c r="B85" s="37"/>
      <c r="I85" s="121"/>
      <c r="L85" s="37"/>
    </row>
    <row r="86" s="10" customFormat="1" ht="29.28" customHeight="1">
      <c r="B86" s="153"/>
      <c r="C86" s="154" t="s">
        <v>186</v>
      </c>
      <c r="D86" s="155" t="s">
        <v>57</v>
      </c>
      <c r="E86" s="155" t="s">
        <v>53</v>
      </c>
      <c r="F86" s="155" t="s">
        <v>54</v>
      </c>
      <c r="G86" s="155" t="s">
        <v>187</v>
      </c>
      <c r="H86" s="155" t="s">
        <v>188</v>
      </c>
      <c r="I86" s="156" t="s">
        <v>189</v>
      </c>
      <c r="J86" s="157" t="s">
        <v>172</v>
      </c>
      <c r="K86" s="158" t="s">
        <v>190</v>
      </c>
      <c r="L86" s="153"/>
      <c r="M86" s="75" t="s">
        <v>3</v>
      </c>
      <c r="N86" s="76" t="s">
        <v>42</v>
      </c>
      <c r="O86" s="76" t="s">
        <v>191</v>
      </c>
      <c r="P86" s="76" t="s">
        <v>192</v>
      </c>
      <c r="Q86" s="76" t="s">
        <v>193</v>
      </c>
      <c r="R86" s="76" t="s">
        <v>194</v>
      </c>
      <c r="S86" s="76" t="s">
        <v>195</v>
      </c>
      <c r="T86" s="77" t="s">
        <v>196</v>
      </c>
    </row>
    <row r="87" s="1" customFormat="1" ht="22.8" customHeight="1">
      <c r="B87" s="37"/>
      <c r="C87" s="80" t="s">
        <v>197</v>
      </c>
      <c r="I87" s="121"/>
      <c r="J87" s="159">
        <f>BK87</f>
        <v>0</v>
      </c>
      <c r="L87" s="37"/>
      <c r="M87" s="78"/>
      <c r="N87" s="63"/>
      <c r="O87" s="63"/>
      <c r="P87" s="160">
        <f>P88</f>
        <v>0</v>
      </c>
      <c r="Q87" s="63"/>
      <c r="R87" s="160">
        <f>R88</f>
        <v>38.863427799999997</v>
      </c>
      <c r="S87" s="63"/>
      <c r="T87" s="161">
        <f>T88</f>
        <v>356.89919999999995</v>
      </c>
      <c r="AT87" s="19" t="s">
        <v>71</v>
      </c>
      <c r="AU87" s="19" t="s">
        <v>173</v>
      </c>
      <c r="BK87" s="162">
        <f>BK88</f>
        <v>0</v>
      </c>
    </row>
    <row r="88" s="11" customFormat="1" ht="25.92" customHeight="1">
      <c r="B88" s="163"/>
      <c r="D88" s="164" t="s">
        <v>71</v>
      </c>
      <c r="E88" s="165" t="s">
        <v>198</v>
      </c>
      <c r="F88" s="165" t="s">
        <v>199</v>
      </c>
      <c r="I88" s="166"/>
      <c r="J88" s="167">
        <f>BK88</f>
        <v>0</v>
      </c>
      <c r="L88" s="163"/>
      <c r="M88" s="168"/>
      <c r="N88" s="169"/>
      <c r="O88" s="169"/>
      <c r="P88" s="170">
        <f>P89+P152+P158+P169+P187+P195+P204</f>
        <v>0</v>
      </c>
      <c r="Q88" s="169"/>
      <c r="R88" s="170">
        <f>R89+R152+R158+R169+R187+R195+R204</f>
        <v>38.863427799999997</v>
      </c>
      <c r="S88" s="169"/>
      <c r="T88" s="171">
        <f>T89+T152+T158+T169+T187+T195+T204</f>
        <v>356.89919999999995</v>
      </c>
      <c r="AR88" s="164" t="s">
        <v>80</v>
      </c>
      <c r="AT88" s="172" t="s">
        <v>71</v>
      </c>
      <c r="AU88" s="172" t="s">
        <v>72</v>
      </c>
      <c r="AY88" s="164" t="s">
        <v>200</v>
      </c>
      <c r="BK88" s="173">
        <f>BK89+BK152+BK158+BK169+BK187+BK195+BK204</f>
        <v>0</v>
      </c>
    </row>
    <row r="89" s="11" customFormat="1" ht="22.8" customHeight="1">
      <c r="B89" s="163"/>
      <c r="D89" s="164" t="s">
        <v>71</v>
      </c>
      <c r="E89" s="174" t="s">
        <v>80</v>
      </c>
      <c r="F89" s="174" t="s">
        <v>201</v>
      </c>
      <c r="I89" s="166"/>
      <c r="J89" s="175">
        <f>BK89</f>
        <v>0</v>
      </c>
      <c r="L89" s="163"/>
      <c r="M89" s="168"/>
      <c r="N89" s="169"/>
      <c r="O89" s="169"/>
      <c r="P89" s="170">
        <f>SUM(P90:P151)</f>
        <v>0</v>
      </c>
      <c r="Q89" s="169"/>
      <c r="R89" s="170">
        <f>SUM(R90:R151)</f>
        <v>3.6566497999999998</v>
      </c>
      <c r="S89" s="169"/>
      <c r="T89" s="171">
        <f>SUM(T90:T151)</f>
        <v>356.89919999999995</v>
      </c>
      <c r="AR89" s="164" t="s">
        <v>80</v>
      </c>
      <c r="AT89" s="172" t="s">
        <v>71</v>
      </c>
      <c r="AU89" s="172" t="s">
        <v>80</v>
      </c>
      <c r="AY89" s="164" t="s">
        <v>200</v>
      </c>
      <c r="BK89" s="173">
        <f>SUM(BK90:BK151)</f>
        <v>0</v>
      </c>
    </row>
    <row r="90" s="1" customFormat="1" ht="22.5" customHeight="1">
      <c r="B90" s="176"/>
      <c r="C90" s="177" t="s">
        <v>80</v>
      </c>
      <c r="D90" s="177" t="s">
        <v>202</v>
      </c>
      <c r="E90" s="178" t="s">
        <v>217</v>
      </c>
      <c r="F90" s="179" t="s">
        <v>218</v>
      </c>
      <c r="G90" s="180" t="s">
        <v>148</v>
      </c>
      <c r="H90" s="181">
        <v>339</v>
      </c>
      <c r="I90" s="182"/>
      <c r="J90" s="183">
        <f>ROUND(I90*H90,2)</f>
        <v>0</v>
      </c>
      <c r="K90" s="179" t="s">
        <v>205</v>
      </c>
      <c r="L90" s="37"/>
      <c r="M90" s="184" t="s">
        <v>3</v>
      </c>
      <c r="N90" s="185" t="s">
        <v>43</v>
      </c>
      <c r="O90" s="67"/>
      <c r="P90" s="186">
        <f>O90*H90</f>
        <v>0</v>
      </c>
      <c r="Q90" s="186">
        <v>0</v>
      </c>
      <c r="R90" s="186">
        <f>Q90*H90</f>
        <v>0</v>
      </c>
      <c r="S90" s="186">
        <v>0.75</v>
      </c>
      <c r="T90" s="187">
        <f>S90*H90</f>
        <v>254.25</v>
      </c>
      <c r="AR90" s="19" t="s">
        <v>206</v>
      </c>
      <c r="AT90" s="19" t="s">
        <v>202</v>
      </c>
      <c r="AU90" s="19" t="s">
        <v>82</v>
      </c>
      <c r="AY90" s="19" t="s">
        <v>200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9" t="s">
        <v>80</v>
      </c>
      <c r="BK90" s="188">
        <f>ROUND(I90*H90,2)</f>
        <v>0</v>
      </c>
      <c r="BL90" s="19" t="s">
        <v>206</v>
      </c>
      <c r="BM90" s="19" t="s">
        <v>1649</v>
      </c>
    </row>
    <row r="91" s="13" customFormat="1">
      <c r="B91" s="198"/>
      <c r="D91" s="190" t="s">
        <v>208</v>
      </c>
      <c r="E91" s="199" t="s">
        <v>3</v>
      </c>
      <c r="F91" s="200" t="s">
        <v>220</v>
      </c>
      <c r="H91" s="199" t="s">
        <v>3</v>
      </c>
      <c r="I91" s="201"/>
      <c r="L91" s="198"/>
      <c r="M91" s="202"/>
      <c r="N91" s="203"/>
      <c r="O91" s="203"/>
      <c r="P91" s="203"/>
      <c r="Q91" s="203"/>
      <c r="R91" s="203"/>
      <c r="S91" s="203"/>
      <c r="T91" s="204"/>
      <c r="AT91" s="199" t="s">
        <v>208</v>
      </c>
      <c r="AU91" s="199" t="s">
        <v>82</v>
      </c>
      <c r="AV91" s="13" t="s">
        <v>80</v>
      </c>
      <c r="AW91" s="13" t="s">
        <v>33</v>
      </c>
      <c r="AX91" s="13" t="s">
        <v>72</v>
      </c>
      <c r="AY91" s="199" t="s">
        <v>200</v>
      </c>
    </row>
    <row r="92" s="12" customFormat="1">
      <c r="B92" s="189"/>
      <c r="D92" s="190" t="s">
        <v>208</v>
      </c>
      <c r="E92" s="191" t="s">
        <v>3</v>
      </c>
      <c r="F92" s="192" t="s">
        <v>1650</v>
      </c>
      <c r="H92" s="193">
        <v>339</v>
      </c>
      <c r="I92" s="194"/>
      <c r="L92" s="189"/>
      <c r="M92" s="195"/>
      <c r="N92" s="196"/>
      <c r="O92" s="196"/>
      <c r="P92" s="196"/>
      <c r="Q92" s="196"/>
      <c r="R92" s="196"/>
      <c r="S92" s="196"/>
      <c r="T92" s="197"/>
      <c r="AT92" s="191" t="s">
        <v>208</v>
      </c>
      <c r="AU92" s="191" t="s">
        <v>82</v>
      </c>
      <c r="AV92" s="12" t="s">
        <v>82</v>
      </c>
      <c r="AW92" s="12" t="s">
        <v>33</v>
      </c>
      <c r="AX92" s="12" t="s">
        <v>80</v>
      </c>
      <c r="AY92" s="191" t="s">
        <v>200</v>
      </c>
    </row>
    <row r="93" s="1" customFormat="1" ht="22.5" customHeight="1">
      <c r="B93" s="176"/>
      <c r="C93" s="177" t="s">
        <v>82</v>
      </c>
      <c r="D93" s="177" t="s">
        <v>202</v>
      </c>
      <c r="E93" s="178" t="s">
        <v>1651</v>
      </c>
      <c r="F93" s="179" t="s">
        <v>1652</v>
      </c>
      <c r="G93" s="180" t="s">
        <v>148</v>
      </c>
      <c r="H93" s="181">
        <v>339</v>
      </c>
      <c r="I93" s="182"/>
      <c r="J93" s="183">
        <f>ROUND(I93*H93,2)</f>
        <v>0</v>
      </c>
      <c r="K93" s="179" t="s">
        <v>205</v>
      </c>
      <c r="L93" s="37"/>
      <c r="M93" s="184" t="s">
        <v>3</v>
      </c>
      <c r="N93" s="185" t="s">
        <v>43</v>
      </c>
      <c r="O93" s="67"/>
      <c r="P93" s="186">
        <f>O93*H93</f>
        <v>0</v>
      </c>
      <c r="Q93" s="186">
        <v>0</v>
      </c>
      <c r="R93" s="186">
        <f>Q93*H93</f>
        <v>0</v>
      </c>
      <c r="S93" s="186">
        <v>0.098000000000000004</v>
      </c>
      <c r="T93" s="187">
        <f>S93*H93</f>
        <v>33.222000000000001</v>
      </c>
      <c r="AR93" s="19" t="s">
        <v>206</v>
      </c>
      <c r="AT93" s="19" t="s">
        <v>202</v>
      </c>
      <c r="AU93" s="19" t="s">
        <v>82</v>
      </c>
      <c r="AY93" s="19" t="s">
        <v>200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80</v>
      </c>
      <c r="BK93" s="188">
        <f>ROUND(I93*H93,2)</f>
        <v>0</v>
      </c>
      <c r="BL93" s="19" t="s">
        <v>206</v>
      </c>
      <c r="BM93" s="19" t="s">
        <v>1653</v>
      </c>
    </row>
    <row r="94" s="12" customFormat="1">
      <c r="B94" s="189"/>
      <c r="D94" s="190" t="s">
        <v>208</v>
      </c>
      <c r="E94" s="191" t="s">
        <v>3</v>
      </c>
      <c r="F94" s="192" t="s">
        <v>1650</v>
      </c>
      <c r="H94" s="193">
        <v>339</v>
      </c>
      <c r="I94" s="194"/>
      <c r="L94" s="189"/>
      <c r="M94" s="195"/>
      <c r="N94" s="196"/>
      <c r="O94" s="196"/>
      <c r="P94" s="196"/>
      <c r="Q94" s="196"/>
      <c r="R94" s="196"/>
      <c r="S94" s="196"/>
      <c r="T94" s="197"/>
      <c r="AT94" s="191" t="s">
        <v>208</v>
      </c>
      <c r="AU94" s="191" t="s">
        <v>82</v>
      </c>
      <c r="AV94" s="12" t="s">
        <v>82</v>
      </c>
      <c r="AW94" s="12" t="s">
        <v>33</v>
      </c>
      <c r="AX94" s="12" t="s">
        <v>80</v>
      </c>
      <c r="AY94" s="191" t="s">
        <v>200</v>
      </c>
    </row>
    <row r="95" s="1" customFormat="1" ht="22.5" customHeight="1">
      <c r="B95" s="176"/>
      <c r="C95" s="177" t="s">
        <v>216</v>
      </c>
      <c r="D95" s="177" t="s">
        <v>202</v>
      </c>
      <c r="E95" s="178" t="s">
        <v>242</v>
      </c>
      <c r="F95" s="179" t="s">
        <v>243</v>
      </c>
      <c r="G95" s="180" t="s">
        <v>148</v>
      </c>
      <c r="H95" s="181">
        <v>542.39999999999998</v>
      </c>
      <c r="I95" s="182"/>
      <c r="J95" s="183">
        <f>ROUND(I95*H95,2)</f>
        <v>0</v>
      </c>
      <c r="K95" s="179" t="s">
        <v>205</v>
      </c>
      <c r="L95" s="37"/>
      <c r="M95" s="184" t="s">
        <v>3</v>
      </c>
      <c r="N95" s="185" t="s">
        <v>43</v>
      </c>
      <c r="O95" s="67"/>
      <c r="P95" s="186">
        <f>O95*H95</f>
        <v>0</v>
      </c>
      <c r="Q95" s="186">
        <v>6.9999999999999994E-05</v>
      </c>
      <c r="R95" s="186">
        <f>Q95*H95</f>
        <v>0.037967999999999995</v>
      </c>
      <c r="S95" s="186">
        <v>0.128</v>
      </c>
      <c r="T95" s="187">
        <f>S95*H95</f>
        <v>69.427199999999999</v>
      </c>
      <c r="AR95" s="19" t="s">
        <v>206</v>
      </c>
      <c r="AT95" s="19" t="s">
        <v>202</v>
      </c>
      <c r="AU95" s="19" t="s">
        <v>82</v>
      </c>
      <c r="AY95" s="19" t="s">
        <v>200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80</v>
      </c>
      <c r="BK95" s="188">
        <f>ROUND(I95*H95,2)</f>
        <v>0</v>
      </c>
      <c r="BL95" s="19" t="s">
        <v>206</v>
      </c>
      <c r="BM95" s="19" t="s">
        <v>1654</v>
      </c>
    </row>
    <row r="96" s="12" customFormat="1">
      <c r="B96" s="189"/>
      <c r="D96" s="190" t="s">
        <v>208</v>
      </c>
      <c r="E96" s="191" t="s">
        <v>3</v>
      </c>
      <c r="F96" s="192" t="s">
        <v>1655</v>
      </c>
      <c r="H96" s="193">
        <v>542.39999999999998</v>
      </c>
      <c r="I96" s="194"/>
      <c r="L96" s="189"/>
      <c r="M96" s="195"/>
      <c r="N96" s="196"/>
      <c r="O96" s="196"/>
      <c r="P96" s="196"/>
      <c r="Q96" s="196"/>
      <c r="R96" s="196"/>
      <c r="S96" s="196"/>
      <c r="T96" s="197"/>
      <c r="AT96" s="191" t="s">
        <v>208</v>
      </c>
      <c r="AU96" s="191" t="s">
        <v>82</v>
      </c>
      <c r="AV96" s="12" t="s">
        <v>82</v>
      </c>
      <c r="AW96" s="12" t="s">
        <v>33</v>
      </c>
      <c r="AX96" s="12" t="s">
        <v>80</v>
      </c>
      <c r="AY96" s="191" t="s">
        <v>200</v>
      </c>
    </row>
    <row r="97" s="1" customFormat="1" ht="22.5" customHeight="1">
      <c r="B97" s="176"/>
      <c r="C97" s="177" t="s">
        <v>206</v>
      </c>
      <c r="D97" s="177" t="s">
        <v>202</v>
      </c>
      <c r="E97" s="178" t="s">
        <v>283</v>
      </c>
      <c r="F97" s="179" t="s">
        <v>284</v>
      </c>
      <c r="G97" s="180" t="s">
        <v>131</v>
      </c>
      <c r="H97" s="181">
        <v>67.188000000000002</v>
      </c>
      <c r="I97" s="182"/>
      <c r="J97" s="183">
        <f>ROUND(I97*H97,2)</f>
        <v>0</v>
      </c>
      <c r="K97" s="179" t="s">
        <v>205</v>
      </c>
      <c r="L97" s="37"/>
      <c r="M97" s="184" t="s">
        <v>3</v>
      </c>
      <c r="N97" s="185" t="s">
        <v>43</v>
      </c>
      <c r="O97" s="67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AR97" s="19" t="s">
        <v>206</v>
      </c>
      <c r="AT97" s="19" t="s">
        <v>202</v>
      </c>
      <c r="AU97" s="19" t="s">
        <v>82</v>
      </c>
      <c r="AY97" s="19" t="s">
        <v>200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80</v>
      </c>
      <c r="BK97" s="188">
        <f>ROUND(I97*H97,2)</f>
        <v>0</v>
      </c>
      <c r="BL97" s="19" t="s">
        <v>206</v>
      </c>
      <c r="BM97" s="19" t="s">
        <v>1656</v>
      </c>
    </row>
    <row r="98" s="12" customFormat="1">
      <c r="B98" s="189"/>
      <c r="D98" s="190" t="s">
        <v>208</v>
      </c>
      <c r="E98" s="191" t="s">
        <v>3</v>
      </c>
      <c r="F98" s="192" t="s">
        <v>286</v>
      </c>
      <c r="H98" s="193">
        <v>67.188000000000002</v>
      </c>
      <c r="I98" s="194"/>
      <c r="L98" s="189"/>
      <c r="M98" s="195"/>
      <c r="N98" s="196"/>
      <c r="O98" s="196"/>
      <c r="P98" s="196"/>
      <c r="Q98" s="196"/>
      <c r="R98" s="196"/>
      <c r="S98" s="196"/>
      <c r="T98" s="197"/>
      <c r="AT98" s="191" t="s">
        <v>208</v>
      </c>
      <c r="AU98" s="191" t="s">
        <v>82</v>
      </c>
      <c r="AV98" s="12" t="s">
        <v>82</v>
      </c>
      <c r="AW98" s="12" t="s">
        <v>33</v>
      </c>
      <c r="AX98" s="12" t="s">
        <v>80</v>
      </c>
      <c r="AY98" s="191" t="s">
        <v>200</v>
      </c>
    </row>
    <row r="99" s="1" customFormat="1" ht="22.5" customHeight="1">
      <c r="B99" s="176"/>
      <c r="C99" s="177" t="s">
        <v>227</v>
      </c>
      <c r="D99" s="177" t="s">
        <v>202</v>
      </c>
      <c r="E99" s="178" t="s">
        <v>288</v>
      </c>
      <c r="F99" s="179" t="s">
        <v>289</v>
      </c>
      <c r="G99" s="180" t="s">
        <v>131</v>
      </c>
      <c r="H99" s="181">
        <v>187.10499999999999</v>
      </c>
      <c r="I99" s="182"/>
      <c r="J99" s="183">
        <f>ROUND(I99*H99,2)</f>
        <v>0</v>
      </c>
      <c r="K99" s="179" t="s">
        <v>205</v>
      </c>
      <c r="L99" s="37"/>
      <c r="M99" s="184" t="s">
        <v>3</v>
      </c>
      <c r="N99" s="185" t="s">
        <v>43</v>
      </c>
      <c r="O99" s="67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AR99" s="19" t="s">
        <v>206</v>
      </c>
      <c r="AT99" s="19" t="s">
        <v>202</v>
      </c>
      <c r="AU99" s="19" t="s">
        <v>82</v>
      </c>
      <c r="AY99" s="19" t="s">
        <v>200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80</v>
      </c>
      <c r="BK99" s="188">
        <f>ROUND(I99*H99,2)</f>
        <v>0</v>
      </c>
      <c r="BL99" s="19" t="s">
        <v>206</v>
      </c>
      <c r="BM99" s="19" t="s">
        <v>1657</v>
      </c>
    </row>
    <row r="100" s="12" customFormat="1">
      <c r="B100" s="189"/>
      <c r="D100" s="190" t="s">
        <v>208</v>
      </c>
      <c r="E100" s="191" t="s">
        <v>3</v>
      </c>
      <c r="F100" s="192" t="s">
        <v>1658</v>
      </c>
      <c r="H100" s="193">
        <v>187.10499999999999</v>
      </c>
      <c r="I100" s="194"/>
      <c r="L100" s="189"/>
      <c r="M100" s="195"/>
      <c r="N100" s="196"/>
      <c r="O100" s="196"/>
      <c r="P100" s="196"/>
      <c r="Q100" s="196"/>
      <c r="R100" s="196"/>
      <c r="S100" s="196"/>
      <c r="T100" s="197"/>
      <c r="AT100" s="191" t="s">
        <v>208</v>
      </c>
      <c r="AU100" s="191" t="s">
        <v>82</v>
      </c>
      <c r="AV100" s="12" t="s">
        <v>82</v>
      </c>
      <c r="AW100" s="12" t="s">
        <v>33</v>
      </c>
      <c r="AX100" s="12" t="s">
        <v>80</v>
      </c>
      <c r="AY100" s="191" t="s">
        <v>200</v>
      </c>
    </row>
    <row r="101" s="1" customFormat="1" ht="22.5" customHeight="1">
      <c r="B101" s="176"/>
      <c r="C101" s="177" t="s">
        <v>231</v>
      </c>
      <c r="D101" s="177" t="s">
        <v>202</v>
      </c>
      <c r="E101" s="178" t="s">
        <v>1659</v>
      </c>
      <c r="F101" s="179" t="s">
        <v>1660</v>
      </c>
      <c r="G101" s="180" t="s">
        <v>131</v>
      </c>
      <c r="H101" s="181">
        <v>374.209</v>
      </c>
      <c r="I101" s="182"/>
      <c r="J101" s="183">
        <f>ROUND(I101*H101,2)</f>
        <v>0</v>
      </c>
      <c r="K101" s="179" t="s">
        <v>205</v>
      </c>
      <c r="L101" s="37"/>
      <c r="M101" s="184" t="s">
        <v>3</v>
      </c>
      <c r="N101" s="185" t="s">
        <v>43</v>
      </c>
      <c r="O101" s="67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AR101" s="19" t="s">
        <v>206</v>
      </c>
      <c r="AT101" s="19" t="s">
        <v>202</v>
      </c>
      <c r="AU101" s="19" t="s">
        <v>82</v>
      </c>
      <c r="AY101" s="19" t="s">
        <v>200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80</v>
      </c>
      <c r="BK101" s="188">
        <f>ROUND(I101*H101,2)</f>
        <v>0</v>
      </c>
      <c r="BL101" s="19" t="s">
        <v>206</v>
      </c>
      <c r="BM101" s="19" t="s">
        <v>1661</v>
      </c>
    </row>
    <row r="102" s="12" customFormat="1">
      <c r="B102" s="189"/>
      <c r="D102" s="190" t="s">
        <v>208</v>
      </c>
      <c r="E102" s="191" t="s">
        <v>3</v>
      </c>
      <c r="F102" s="192" t="s">
        <v>296</v>
      </c>
      <c r="H102" s="193">
        <v>374.209</v>
      </c>
      <c r="I102" s="194"/>
      <c r="L102" s="189"/>
      <c r="M102" s="195"/>
      <c r="N102" s="196"/>
      <c r="O102" s="196"/>
      <c r="P102" s="196"/>
      <c r="Q102" s="196"/>
      <c r="R102" s="196"/>
      <c r="S102" s="196"/>
      <c r="T102" s="197"/>
      <c r="AT102" s="191" t="s">
        <v>208</v>
      </c>
      <c r="AU102" s="191" t="s">
        <v>82</v>
      </c>
      <c r="AV102" s="12" t="s">
        <v>82</v>
      </c>
      <c r="AW102" s="12" t="s">
        <v>33</v>
      </c>
      <c r="AX102" s="12" t="s">
        <v>80</v>
      </c>
      <c r="AY102" s="191" t="s">
        <v>200</v>
      </c>
    </row>
    <row r="103" s="1" customFormat="1" ht="22.5" customHeight="1">
      <c r="B103" s="176"/>
      <c r="C103" s="177" t="s">
        <v>237</v>
      </c>
      <c r="D103" s="177" t="s">
        <v>202</v>
      </c>
      <c r="E103" s="178" t="s">
        <v>1662</v>
      </c>
      <c r="F103" s="179" t="s">
        <v>1663</v>
      </c>
      <c r="G103" s="180" t="s">
        <v>131</v>
      </c>
      <c r="H103" s="181">
        <v>935.52300000000002</v>
      </c>
      <c r="I103" s="182"/>
      <c r="J103" s="183">
        <f>ROUND(I103*H103,2)</f>
        <v>0</v>
      </c>
      <c r="K103" s="179" t="s">
        <v>205</v>
      </c>
      <c r="L103" s="37"/>
      <c r="M103" s="184" t="s">
        <v>3</v>
      </c>
      <c r="N103" s="185" t="s">
        <v>43</v>
      </c>
      <c r="O103" s="67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AR103" s="19" t="s">
        <v>206</v>
      </c>
      <c r="AT103" s="19" t="s">
        <v>202</v>
      </c>
      <c r="AU103" s="19" t="s">
        <v>82</v>
      </c>
      <c r="AY103" s="19" t="s">
        <v>200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80</v>
      </c>
      <c r="BK103" s="188">
        <f>ROUND(I103*H103,2)</f>
        <v>0</v>
      </c>
      <c r="BL103" s="19" t="s">
        <v>206</v>
      </c>
      <c r="BM103" s="19" t="s">
        <v>1664</v>
      </c>
    </row>
    <row r="104" s="12" customFormat="1">
      <c r="B104" s="189"/>
      <c r="D104" s="190" t="s">
        <v>208</v>
      </c>
      <c r="E104" s="191" t="s">
        <v>3</v>
      </c>
      <c r="F104" s="192" t="s">
        <v>1665</v>
      </c>
      <c r="H104" s="193">
        <v>2124.6840000000002</v>
      </c>
      <c r="I104" s="194"/>
      <c r="L104" s="189"/>
      <c r="M104" s="195"/>
      <c r="N104" s="196"/>
      <c r="O104" s="196"/>
      <c r="P104" s="196"/>
      <c r="Q104" s="196"/>
      <c r="R104" s="196"/>
      <c r="S104" s="196"/>
      <c r="T104" s="197"/>
      <c r="AT104" s="191" t="s">
        <v>208</v>
      </c>
      <c r="AU104" s="191" t="s">
        <v>82</v>
      </c>
      <c r="AV104" s="12" t="s">
        <v>82</v>
      </c>
      <c r="AW104" s="12" t="s">
        <v>33</v>
      </c>
      <c r="AX104" s="12" t="s">
        <v>72</v>
      </c>
      <c r="AY104" s="191" t="s">
        <v>200</v>
      </c>
    </row>
    <row r="105" s="12" customFormat="1">
      <c r="B105" s="189"/>
      <c r="D105" s="190" t="s">
        <v>208</v>
      </c>
      <c r="E105" s="191" t="s">
        <v>3</v>
      </c>
      <c r="F105" s="192" t="s">
        <v>1666</v>
      </c>
      <c r="H105" s="193">
        <v>-186.44999999999999</v>
      </c>
      <c r="I105" s="194"/>
      <c r="L105" s="189"/>
      <c r="M105" s="195"/>
      <c r="N105" s="196"/>
      <c r="O105" s="196"/>
      <c r="P105" s="196"/>
      <c r="Q105" s="196"/>
      <c r="R105" s="196"/>
      <c r="S105" s="196"/>
      <c r="T105" s="197"/>
      <c r="AT105" s="191" t="s">
        <v>208</v>
      </c>
      <c r="AU105" s="191" t="s">
        <v>82</v>
      </c>
      <c r="AV105" s="12" t="s">
        <v>82</v>
      </c>
      <c r="AW105" s="12" t="s">
        <v>33</v>
      </c>
      <c r="AX105" s="12" t="s">
        <v>72</v>
      </c>
      <c r="AY105" s="191" t="s">
        <v>200</v>
      </c>
    </row>
    <row r="106" s="12" customFormat="1">
      <c r="B106" s="189"/>
      <c r="D106" s="190" t="s">
        <v>208</v>
      </c>
      <c r="E106" s="191" t="s">
        <v>3</v>
      </c>
      <c r="F106" s="192" t="s">
        <v>314</v>
      </c>
      <c r="H106" s="193">
        <v>-67.188000000000002</v>
      </c>
      <c r="I106" s="194"/>
      <c r="L106" s="189"/>
      <c r="M106" s="195"/>
      <c r="N106" s="196"/>
      <c r="O106" s="196"/>
      <c r="P106" s="196"/>
      <c r="Q106" s="196"/>
      <c r="R106" s="196"/>
      <c r="S106" s="196"/>
      <c r="T106" s="197"/>
      <c r="AT106" s="191" t="s">
        <v>208</v>
      </c>
      <c r="AU106" s="191" t="s">
        <v>82</v>
      </c>
      <c r="AV106" s="12" t="s">
        <v>82</v>
      </c>
      <c r="AW106" s="12" t="s">
        <v>33</v>
      </c>
      <c r="AX106" s="12" t="s">
        <v>72</v>
      </c>
      <c r="AY106" s="191" t="s">
        <v>200</v>
      </c>
    </row>
    <row r="107" s="14" customFormat="1">
      <c r="B107" s="205"/>
      <c r="D107" s="190" t="s">
        <v>208</v>
      </c>
      <c r="E107" s="206" t="s">
        <v>49</v>
      </c>
      <c r="F107" s="207" t="s">
        <v>215</v>
      </c>
      <c r="H107" s="208">
        <v>1871.0460000000001</v>
      </c>
      <c r="I107" s="209"/>
      <c r="L107" s="205"/>
      <c r="M107" s="210"/>
      <c r="N107" s="211"/>
      <c r="O107" s="211"/>
      <c r="P107" s="211"/>
      <c r="Q107" s="211"/>
      <c r="R107" s="211"/>
      <c r="S107" s="211"/>
      <c r="T107" s="212"/>
      <c r="AT107" s="206" t="s">
        <v>208</v>
      </c>
      <c r="AU107" s="206" t="s">
        <v>82</v>
      </c>
      <c r="AV107" s="14" t="s">
        <v>206</v>
      </c>
      <c r="AW107" s="14" t="s">
        <v>33</v>
      </c>
      <c r="AX107" s="14" t="s">
        <v>72</v>
      </c>
      <c r="AY107" s="206" t="s">
        <v>200</v>
      </c>
    </row>
    <row r="108" s="12" customFormat="1">
      <c r="B108" s="189"/>
      <c r="D108" s="190" t="s">
        <v>208</v>
      </c>
      <c r="E108" s="191" t="s">
        <v>3</v>
      </c>
      <c r="F108" s="192" t="s">
        <v>316</v>
      </c>
      <c r="H108" s="193">
        <v>935.52300000000002</v>
      </c>
      <c r="I108" s="194"/>
      <c r="L108" s="189"/>
      <c r="M108" s="195"/>
      <c r="N108" s="196"/>
      <c r="O108" s="196"/>
      <c r="P108" s="196"/>
      <c r="Q108" s="196"/>
      <c r="R108" s="196"/>
      <c r="S108" s="196"/>
      <c r="T108" s="197"/>
      <c r="AT108" s="191" t="s">
        <v>208</v>
      </c>
      <c r="AU108" s="191" t="s">
        <v>82</v>
      </c>
      <c r="AV108" s="12" t="s">
        <v>82</v>
      </c>
      <c r="AW108" s="12" t="s">
        <v>33</v>
      </c>
      <c r="AX108" s="12" t="s">
        <v>80</v>
      </c>
      <c r="AY108" s="191" t="s">
        <v>200</v>
      </c>
    </row>
    <row r="109" s="1" customFormat="1" ht="22.5" customHeight="1">
      <c r="B109" s="176"/>
      <c r="C109" s="177" t="s">
        <v>145</v>
      </c>
      <c r="D109" s="177" t="s">
        <v>202</v>
      </c>
      <c r="E109" s="178" t="s">
        <v>318</v>
      </c>
      <c r="F109" s="179" t="s">
        <v>319</v>
      </c>
      <c r="G109" s="180" t="s">
        <v>131</v>
      </c>
      <c r="H109" s="181">
        <v>280.65699999999998</v>
      </c>
      <c r="I109" s="182"/>
      <c r="J109" s="183">
        <f>ROUND(I109*H109,2)</f>
        <v>0</v>
      </c>
      <c r="K109" s="179" t="s">
        <v>205</v>
      </c>
      <c r="L109" s="37"/>
      <c r="M109" s="184" t="s">
        <v>3</v>
      </c>
      <c r="N109" s="185" t="s">
        <v>43</v>
      </c>
      <c r="O109" s="67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AR109" s="19" t="s">
        <v>206</v>
      </c>
      <c r="AT109" s="19" t="s">
        <v>202</v>
      </c>
      <c r="AU109" s="19" t="s">
        <v>82</v>
      </c>
      <c r="AY109" s="19" t="s">
        <v>200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80</v>
      </c>
      <c r="BK109" s="188">
        <f>ROUND(I109*H109,2)</f>
        <v>0</v>
      </c>
      <c r="BL109" s="19" t="s">
        <v>206</v>
      </c>
      <c r="BM109" s="19" t="s">
        <v>1667</v>
      </c>
    </row>
    <row r="110" s="12" customFormat="1">
      <c r="B110" s="189"/>
      <c r="D110" s="190" t="s">
        <v>208</v>
      </c>
      <c r="E110" s="191" t="s">
        <v>3</v>
      </c>
      <c r="F110" s="192" t="s">
        <v>321</v>
      </c>
      <c r="H110" s="193">
        <v>280.65699999999998</v>
      </c>
      <c r="I110" s="194"/>
      <c r="L110" s="189"/>
      <c r="M110" s="195"/>
      <c r="N110" s="196"/>
      <c r="O110" s="196"/>
      <c r="P110" s="196"/>
      <c r="Q110" s="196"/>
      <c r="R110" s="196"/>
      <c r="S110" s="196"/>
      <c r="T110" s="197"/>
      <c r="AT110" s="191" t="s">
        <v>208</v>
      </c>
      <c r="AU110" s="191" t="s">
        <v>82</v>
      </c>
      <c r="AV110" s="12" t="s">
        <v>82</v>
      </c>
      <c r="AW110" s="12" t="s">
        <v>33</v>
      </c>
      <c r="AX110" s="12" t="s">
        <v>80</v>
      </c>
      <c r="AY110" s="191" t="s">
        <v>200</v>
      </c>
    </row>
    <row r="111" s="1" customFormat="1" ht="22.5" customHeight="1">
      <c r="B111" s="176"/>
      <c r="C111" s="177" t="s">
        <v>247</v>
      </c>
      <c r="D111" s="177" t="s">
        <v>202</v>
      </c>
      <c r="E111" s="178" t="s">
        <v>1668</v>
      </c>
      <c r="F111" s="179" t="s">
        <v>1669</v>
      </c>
      <c r="G111" s="180" t="s">
        <v>131</v>
      </c>
      <c r="H111" s="181">
        <v>561.31399999999996</v>
      </c>
      <c r="I111" s="182"/>
      <c r="J111" s="183">
        <f>ROUND(I111*H111,2)</f>
        <v>0</v>
      </c>
      <c r="K111" s="179" t="s">
        <v>205</v>
      </c>
      <c r="L111" s="37"/>
      <c r="M111" s="184" t="s">
        <v>3</v>
      </c>
      <c r="N111" s="185" t="s">
        <v>43</v>
      </c>
      <c r="O111" s="67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AR111" s="19" t="s">
        <v>206</v>
      </c>
      <c r="AT111" s="19" t="s">
        <v>202</v>
      </c>
      <c r="AU111" s="19" t="s">
        <v>82</v>
      </c>
      <c r="AY111" s="19" t="s">
        <v>200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9" t="s">
        <v>80</v>
      </c>
      <c r="BK111" s="188">
        <f>ROUND(I111*H111,2)</f>
        <v>0</v>
      </c>
      <c r="BL111" s="19" t="s">
        <v>206</v>
      </c>
      <c r="BM111" s="19" t="s">
        <v>1670</v>
      </c>
    </row>
    <row r="112" s="12" customFormat="1">
      <c r="B112" s="189"/>
      <c r="D112" s="190" t="s">
        <v>208</v>
      </c>
      <c r="E112" s="191" t="s">
        <v>3</v>
      </c>
      <c r="F112" s="192" t="s">
        <v>325</v>
      </c>
      <c r="H112" s="193">
        <v>561.31399999999996</v>
      </c>
      <c r="I112" s="194"/>
      <c r="L112" s="189"/>
      <c r="M112" s="195"/>
      <c r="N112" s="196"/>
      <c r="O112" s="196"/>
      <c r="P112" s="196"/>
      <c r="Q112" s="196"/>
      <c r="R112" s="196"/>
      <c r="S112" s="196"/>
      <c r="T112" s="197"/>
      <c r="AT112" s="191" t="s">
        <v>208</v>
      </c>
      <c r="AU112" s="191" t="s">
        <v>82</v>
      </c>
      <c r="AV112" s="12" t="s">
        <v>82</v>
      </c>
      <c r="AW112" s="12" t="s">
        <v>33</v>
      </c>
      <c r="AX112" s="12" t="s">
        <v>80</v>
      </c>
      <c r="AY112" s="191" t="s">
        <v>200</v>
      </c>
    </row>
    <row r="113" s="1" customFormat="1" ht="22.5" customHeight="1">
      <c r="B113" s="176"/>
      <c r="C113" s="177" t="s">
        <v>253</v>
      </c>
      <c r="D113" s="177" t="s">
        <v>202</v>
      </c>
      <c r="E113" s="178" t="s">
        <v>327</v>
      </c>
      <c r="F113" s="179" t="s">
        <v>328</v>
      </c>
      <c r="G113" s="180" t="s">
        <v>131</v>
      </c>
      <c r="H113" s="181">
        <v>168.39400000000001</v>
      </c>
      <c r="I113" s="182"/>
      <c r="J113" s="183">
        <f>ROUND(I113*H113,2)</f>
        <v>0</v>
      </c>
      <c r="K113" s="179" t="s">
        <v>205</v>
      </c>
      <c r="L113" s="37"/>
      <c r="M113" s="184" t="s">
        <v>3</v>
      </c>
      <c r="N113" s="185" t="s">
        <v>43</v>
      </c>
      <c r="O113" s="67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AR113" s="19" t="s">
        <v>206</v>
      </c>
      <c r="AT113" s="19" t="s">
        <v>202</v>
      </c>
      <c r="AU113" s="19" t="s">
        <v>82</v>
      </c>
      <c r="AY113" s="19" t="s">
        <v>200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80</v>
      </c>
      <c r="BK113" s="188">
        <f>ROUND(I113*H113,2)</f>
        <v>0</v>
      </c>
      <c r="BL113" s="19" t="s">
        <v>206</v>
      </c>
      <c r="BM113" s="19" t="s">
        <v>1671</v>
      </c>
    </row>
    <row r="114" s="12" customFormat="1">
      <c r="B114" s="189"/>
      <c r="D114" s="190" t="s">
        <v>208</v>
      </c>
      <c r="E114" s="191" t="s">
        <v>3</v>
      </c>
      <c r="F114" s="192" t="s">
        <v>330</v>
      </c>
      <c r="H114" s="193">
        <v>168.39400000000001</v>
      </c>
      <c r="I114" s="194"/>
      <c r="L114" s="189"/>
      <c r="M114" s="195"/>
      <c r="N114" s="196"/>
      <c r="O114" s="196"/>
      <c r="P114" s="196"/>
      <c r="Q114" s="196"/>
      <c r="R114" s="196"/>
      <c r="S114" s="196"/>
      <c r="T114" s="197"/>
      <c r="AT114" s="191" t="s">
        <v>208</v>
      </c>
      <c r="AU114" s="191" t="s">
        <v>82</v>
      </c>
      <c r="AV114" s="12" t="s">
        <v>82</v>
      </c>
      <c r="AW114" s="12" t="s">
        <v>33</v>
      </c>
      <c r="AX114" s="12" t="s">
        <v>80</v>
      </c>
      <c r="AY114" s="191" t="s">
        <v>200</v>
      </c>
    </row>
    <row r="115" s="1" customFormat="1" ht="22.5" customHeight="1">
      <c r="B115" s="176"/>
      <c r="C115" s="177" t="s">
        <v>258</v>
      </c>
      <c r="D115" s="177" t="s">
        <v>202</v>
      </c>
      <c r="E115" s="178" t="s">
        <v>338</v>
      </c>
      <c r="F115" s="179" t="s">
        <v>339</v>
      </c>
      <c r="G115" s="180" t="s">
        <v>148</v>
      </c>
      <c r="H115" s="181">
        <v>4249.3680000000004</v>
      </c>
      <c r="I115" s="182"/>
      <c r="J115" s="183">
        <f>ROUND(I115*H115,2)</f>
        <v>0</v>
      </c>
      <c r="K115" s="179" t="s">
        <v>205</v>
      </c>
      <c r="L115" s="37"/>
      <c r="M115" s="184" t="s">
        <v>3</v>
      </c>
      <c r="N115" s="185" t="s">
        <v>43</v>
      </c>
      <c r="O115" s="67"/>
      <c r="P115" s="186">
        <f>O115*H115</f>
        <v>0</v>
      </c>
      <c r="Q115" s="186">
        <v>0.00084999999999999995</v>
      </c>
      <c r="R115" s="186">
        <f>Q115*H115</f>
        <v>3.6119628000000001</v>
      </c>
      <c r="S115" s="186">
        <v>0</v>
      </c>
      <c r="T115" s="187">
        <f>S115*H115</f>
        <v>0</v>
      </c>
      <c r="AR115" s="19" t="s">
        <v>206</v>
      </c>
      <c r="AT115" s="19" t="s">
        <v>202</v>
      </c>
      <c r="AU115" s="19" t="s">
        <v>82</v>
      </c>
      <c r="AY115" s="19" t="s">
        <v>200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9" t="s">
        <v>80</v>
      </c>
      <c r="BK115" s="188">
        <f>ROUND(I115*H115,2)</f>
        <v>0</v>
      </c>
      <c r="BL115" s="19" t="s">
        <v>206</v>
      </c>
      <c r="BM115" s="19" t="s">
        <v>1672</v>
      </c>
    </row>
    <row r="116" s="12" customFormat="1">
      <c r="B116" s="189"/>
      <c r="D116" s="190" t="s">
        <v>208</v>
      </c>
      <c r="E116" s="191" t="s">
        <v>3</v>
      </c>
      <c r="F116" s="192" t="s">
        <v>1673</v>
      </c>
      <c r="H116" s="193">
        <v>4249.3680000000004</v>
      </c>
      <c r="I116" s="194"/>
      <c r="L116" s="189"/>
      <c r="M116" s="195"/>
      <c r="N116" s="196"/>
      <c r="O116" s="196"/>
      <c r="P116" s="196"/>
      <c r="Q116" s="196"/>
      <c r="R116" s="196"/>
      <c r="S116" s="196"/>
      <c r="T116" s="197"/>
      <c r="AT116" s="191" t="s">
        <v>208</v>
      </c>
      <c r="AU116" s="191" t="s">
        <v>82</v>
      </c>
      <c r="AV116" s="12" t="s">
        <v>82</v>
      </c>
      <c r="AW116" s="12" t="s">
        <v>33</v>
      </c>
      <c r="AX116" s="12" t="s">
        <v>72</v>
      </c>
      <c r="AY116" s="191" t="s">
        <v>200</v>
      </c>
    </row>
    <row r="117" s="14" customFormat="1">
      <c r="B117" s="205"/>
      <c r="D117" s="190" t="s">
        <v>208</v>
      </c>
      <c r="E117" s="206" t="s">
        <v>3</v>
      </c>
      <c r="F117" s="207" t="s">
        <v>215</v>
      </c>
      <c r="H117" s="208">
        <v>4249.3680000000004</v>
      </c>
      <c r="I117" s="209"/>
      <c r="L117" s="205"/>
      <c r="M117" s="210"/>
      <c r="N117" s="211"/>
      <c r="O117" s="211"/>
      <c r="P117" s="211"/>
      <c r="Q117" s="211"/>
      <c r="R117" s="211"/>
      <c r="S117" s="211"/>
      <c r="T117" s="212"/>
      <c r="AT117" s="206" t="s">
        <v>208</v>
      </c>
      <c r="AU117" s="206" t="s">
        <v>82</v>
      </c>
      <c r="AV117" s="14" t="s">
        <v>206</v>
      </c>
      <c r="AW117" s="14" t="s">
        <v>33</v>
      </c>
      <c r="AX117" s="14" t="s">
        <v>80</v>
      </c>
      <c r="AY117" s="206" t="s">
        <v>200</v>
      </c>
    </row>
    <row r="118" s="1" customFormat="1" ht="22.5" customHeight="1">
      <c r="B118" s="176"/>
      <c r="C118" s="177" t="s">
        <v>263</v>
      </c>
      <c r="D118" s="177" t="s">
        <v>202</v>
      </c>
      <c r="E118" s="178" t="s">
        <v>347</v>
      </c>
      <c r="F118" s="179" t="s">
        <v>348</v>
      </c>
      <c r="G118" s="180" t="s">
        <v>148</v>
      </c>
      <c r="H118" s="181">
        <v>4249.3680000000004</v>
      </c>
      <c r="I118" s="182"/>
      <c r="J118" s="183">
        <f>ROUND(I118*H118,2)</f>
        <v>0</v>
      </c>
      <c r="K118" s="179" t="s">
        <v>205</v>
      </c>
      <c r="L118" s="37"/>
      <c r="M118" s="184" t="s">
        <v>3</v>
      </c>
      <c r="N118" s="185" t="s">
        <v>43</v>
      </c>
      <c r="O118" s="67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AR118" s="19" t="s">
        <v>206</v>
      </c>
      <c r="AT118" s="19" t="s">
        <v>202</v>
      </c>
      <c r="AU118" s="19" t="s">
        <v>82</v>
      </c>
      <c r="AY118" s="19" t="s">
        <v>200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80</v>
      </c>
      <c r="BK118" s="188">
        <f>ROUND(I118*H118,2)</f>
        <v>0</v>
      </c>
      <c r="BL118" s="19" t="s">
        <v>206</v>
      </c>
      <c r="BM118" s="19" t="s">
        <v>1674</v>
      </c>
    </row>
    <row r="119" s="1" customFormat="1" ht="22.5" customHeight="1">
      <c r="B119" s="176"/>
      <c r="C119" s="177" t="s">
        <v>268</v>
      </c>
      <c r="D119" s="177" t="s">
        <v>202</v>
      </c>
      <c r="E119" s="178" t="s">
        <v>351</v>
      </c>
      <c r="F119" s="179" t="s">
        <v>352</v>
      </c>
      <c r="G119" s="180" t="s">
        <v>131</v>
      </c>
      <c r="H119" s="181">
        <v>1871.0460000000001</v>
      </c>
      <c r="I119" s="182"/>
      <c r="J119" s="183">
        <f>ROUND(I119*H119,2)</f>
        <v>0</v>
      </c>
      <c r="K119" s="179" t="s">
        <v>205</v>
      </c>
      <c r="L119" s="37"/>
      <c r="M119" s="184" t="s">
        <v>3</v>
      </c>
      <c r="N119" s="185" t="s">
        <v>43</v>
      </c>
      <c r="O119" s="67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AR119" s="19" t="s">
        <v>206</v>
      </c>
      <c r="AT119" s="19" t="s">
        <v>202</v>
      </c>
      <c r="AU119" s="19" t="s">
        <v>82</v>
      </c>
      <c r="AY119" s="19" t="s">
        <v>200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9" t="s">
        <v>80</v>
      </c>
      <c r="BK119" s="188">
        <f>ROUND(I119*H119,2)</f>
        <v>0</v>
      </c>
      <c r="BL119" s="19" t="s">
        <v>206</v>
      </c>
      <c r="BM119" s="19" t="s">
        <v>1675</v>
      </c>
    </row>
    <row r="120" s="12" customFormat="1">
      <c r="B120" s="189"/>
      <c r="D120" s="190" t="s">
        <v>208</v>
      </c>
      <c r="E120" s="191" t="s">
        <v>3</v>
      </c>
      <c r="F120" s="192" t="s">
        <v>49</v>
      </c>
      <c r="H120" s="193">
        <v>1871.0460000000001</v>
      </c>
      <c r="I120" s="194"/>
      <c r="L120" s="189"/>
      <c r="M120" s="195"/>
      <c r="N120" s="196"/>
      <c r="O120" s="196"/>
      <c r="P120" s="196"/>
      <c r="Q120" s="196"/>
      <c r="R120" s="196"/>
      <c r="S120" s="196"/>
      <c r="T120" s="197"/>
      <c r="AT120" s="191" t="s">
        <v>208</v>
      </c>
      <c r="AU120" s="191" t="s">
        <v>82</v>
      </c>
      <c r="AV120" s="12" t="s">
        <v>82</v>
      </c>
      <c r="AW120" s="12" t="s">
        <v>33</v>
      </c>
      <c r="AX120" s="12" t="s">
        <v>80</v>
      </c>
      <c r="AY120" s="191" t="s">
        <v>200</v>
      </c>
    </row>
    <row r="121" s="1" customFormat="1" ht="22.5" customHeight="1">
      <c r="B121" s="176"/>
      <c r="C121" s="177" t="s">
        <v>273</v>
      </c>
      <c r="D121" s="177" t="s">
        <v>202</v>
      </c>
      <c r="E121" s="178" t="s">
        <v>355</v>
      </c>
      <c r="F121" s="179" t="s">
        <v>356</v>
      </c>
      <c r="G121" s="180" t="s">
        <v>131</v>
      </c>
      <c r="H121" s="181">
        <v>3269.9400000000001</v>
      </c>
      <c r="I121" s="182"/>
      <c r="J121" s="183">
        <f>ROUND(I121*H121,2)</f>
        <v>0</v>
      </c>
      <c r="K121" s="179" t="s">
        <v>3</v>
      </c>
      <c r="L121" s="37"/>
      <c r="M121" s="184" t="s">
        <v>3</v>
      </c>
      <c r="N121" s="185" t="s">
        <v>43</v>
      </c>
      <c r="O121" s="67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AR121" s="19" t="s">
        <v>206</v>
      </c>
      <c r="AT121" s="19" t="s">
        <v>202</v>
      </c>
      <c r="AU121" s="19" t="s">
        <v>82</v>
      </c>
      <c r="AY121" s="19" t="s">
        <v>200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9" t="s">
        <v>80</v>
      </c>
      <c r="BK121" s="188">
        <f>ROUND(I121*H121,2)</f>
        <v>0</v>
      </c>
      <c r="BL121" s="19" t="s">
        <v>206</v>
      </c>
      <c r="BM121" s="19" t="s">
        <v>1676</v>
      </c>
    </row>
    <row r="122" s="12" customFormat="1">
      <c r="B122" s="189"/>
      <c r="D122" s="190" t="s">
        <v>208</v>
      </c>
      <c r="E122" s="191" t="s">
        <v>3</v>
      </c>
      <c r="F122" s="192" t="s">
        <v>358</v>
      </c>
      <c r="H122" s="193">
        <v>1871.0460000000001</v>
      </c>
      <c r="I122" s="194"/>
      <c r="L122" s="189"/>
      <c r="M122" s="195"/>
      <c r="N122" s="196"/>
      <c r="O122" s="196"/>
      <c r="P122" s="196"/>
      <c r="Q122" s="196"/>
      <c r="R122" s="196"/>
      <c r="S122" s="196"/>
      <c r="T122" s="197"/>
      <c r="AT122" s="191" t="s">
        <v>208</v>
      </c>
      <c r="AU122" s="191" t="s">
        <v>82</v>
      </c>
      <c r="AV122" s="12" t="s">
        <v>82</v>
      </c>
      <c r="AW122" s="12" t="s">
        <v>33</v>
      </c>
      <c r="AX122" s="12" t="s">
        <v>72</v>
      </c>
      <c r="AY122" s="191" t="s">
        <v>200</v>
      </c>
    </row>
    <row r="123" s="12" customFormat="1">
      <c r="B123" s="189"/>
      <c r="D123" s="190" t="s">
        <v>208</v>
      </c>
      <c r="E123" s="191" t="s">
        <v>3</v>
      </c>
      <c r="F123" s="192" t="s">
        <v>359</v>
      </c>
      <c r="H123" s="193">
        <v>1398.894</v>
      </c>
      <c r="I123" s="194"/>
      <c r="L123" s="189"/>
      <c r="M123" s="195"/>
      <c r="N123" s="196"/>
      <c r="O123" s="196"/>
      <c r="P123" s="196"/>
      <c r="Q123" s="196"/>
      <c r="R123" s="196"/>
      <c r="S123" s="196"/>
      <c r="T123" s="197"/>
      <c r="AT123" s="191" t="s">
        <v>208</v>
      </c>
      <c r="AU123" s="191" t="s">
        <v>82</v>
      </c>
      <c r="AV123" s="12" t="s">
        <v>82</v>
      </c>
      <c r="AW123" s="12" t="s">
        <v>33</v>
      </c>
      <c r="AX123" s="12" t="s">
        <v>72</v>
      </c>
      <c r="AY123" s="191" t="s">
        <v>200</v>
      </c>
    </row>
    <row r="124" s="14" customFormat="1">
      <c r="B124" s="205"/>
      <c r="D124" s="190" t="s">
        <v>208</v>
      </c>
      <c r="E124" s="206" t="s">
        <v>3</v>
      </c>
      <c r="F124" s="207" t="s">
        <v>215</v>
      </c>
      <c r="H124" s="208">
        <v>3269.9400000000001</v>
      </c>
      <c r="I124" s="209"/>
      <c r="L124" s="205"/>
      <c r="M124" s="210"/>
      <c r="N124" s="211"/>
      <c r="O124" s="211"/>
      <c r="P124" s="211"/>
      <c r="Q124" s="211"/>
      <c r="R124" s="211"/>
      <c r="S124" s="211"/>
      <c r="T124" s="212"/>
      <c r="AT124" s="206" t="s">
        <v>208</v>
      </c>
      <c r="AU124" s="206" t="s">
        <v>82</v>
      </c>
      <c r="AV124" s="14" t="s">
        <v>206</v>
      </c>
      <c r="AW124" s="14" t="s">
        <v>33</v>
      </c>
      <c r="AX124" s="14" t="s">
        <v>80</v>
      </c>
      <c r="AY124" s="206" t="s">
        <v>200</v>
      </c>
    </row>
    <row r="125" s="1" customFormat="1" ht="22.5" customHeight="1">
      <c r="B125" s="176"/>
      <c r="C125" s="177" t="s">
        <v>9</v>
      </c>
      <c r="D125" s="177" t="s">
        <v>202</v>
      </c>
      <c r="E125" s="178" t="s">
        <v>361</v>
      </c>
      <c r="F125" s="179" t="s">
        <v>362</v>
      </c>
      <c r="G125" s="180" t="s">
        <v>131</v>
      </c>
      <c r="H125" s="181">
        <v>472.15199999999999</v>
      </c>
      <c r="I125" s="182"/>
      <c r="J125" s="183">
        <f>ROUND(I125*H125,2)</f>
        <v>0</v>
      </c>
      <c r="K125" s="179" t="s">
        <v>3</v>
      </c>
      <c r="L125" s="37"/>
      <c r="M125" s="184" t="s">
        <v>3</v>
      </c>
      <c r="N125" s="185" t="s">
        <v>43</v>
      </c>
      <c r="O125" s="67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AR125" s="19" t="s">
        <v>206</v>
      </c>
      <c r="AT125" s="19" t="s">
        <v>202</v>
      </c>
      <c r="AU125" s="19" t="s">
        <v>82</v>
      </c>
      <c r="AY125" s="19" t="s">
        <v>200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80</v>
      </c>
      <c r="BK125" s="188">
        <f>ROUND(I125*H125,2)</f>
        <v>0</v>
      </c>
      <c r="BL125" s="19" t="s">
        <v>206</v>
      </c>
      <c r="BM125" s="19" t="s">
        <v>1677</v>
      </c>
    </row>
    <row r="126" s="12" customFormat="1">
      <c r="B126" s="189"/>
      <c r="D126" s="190" t="s">
        <v>208</v>
      </c>
      <c r="E126" s="191" t="s">
        <v>3</v>
      </c>
      <c r="F126" s="192" t="s">
        <v>156</v>
      </c>
      <c r="H126" s="193">
        <v>472.15199999999999</v>
      </c>
      <c r="I126" s="194"/>
      <c r="L126" s="189"/>
      <c r="M126" s="195"/>
      <c r="N126" s="196"/>
      <c r="O126" s="196"/>
      <c r="P126" s="196"/>
      <c r="Q126" s="196"/>
      <c r="R126" s="196"/>
      <c r="S126" s="196"/>
      <c r="T126" s="197"/>
      <c r="AT126" s="191" t="s">
        <v>208</v>
      </c>
      <c r="AU126" s="191" t="s">
        <v>82</v>
      </c>
      <c r="AV126" s="12" t="s">
        <v>82</v>
      </c>
      <c r="AW126" s="12" t="s">
        <v>33</v>
      </c>
      <c r="AX126" s="12" t="s">
        <v>80</v>
      </c>
      <c r="AY126" s="191" t="s">
        <v>200</v>
      </c>
    </row>
    <row r="127" s="1" customFormat="1" ht="16.5" customHeight="1">
      <c r="B127" s="176"/>
      <c r="C127" s="177" t="s">
        <v>282</v>
      </c>
      <c r="D127" s="177" t="s">
        <v>202</v>
      </c>
      <c r="E127" s="178" t="s">
        <v>365</v>
      </c>
      <c r="F127" s="179" t="s">
        <v>366</v>
      </c>
      <c r="G127" s="180" t="s">
        <v>131</v>
      </c>
      <c r="H127" s="181">
        <v>1398.894</v>
      </c>
      <c r="I127" s="182"/>
      <c r="J127" s="183">
        <f>ROUND(I127*H127,2)</f>
        <v>0</v>
      </c>
      <c r="K127" s="179" t="s">
        <v>205</v>
      </c>
      <c r="L127" s="37"/>
      <c r="M127" s="184" t="s">
        <v>3</v>
      </c>
      <c r="N127" s="185" t="s">
        <v>43</v>
      </c>
      <c r="O127" s="67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AR127" s="19" t="s">
        <v>206</v>
      </c>
      <c r="AT127" s="19" t="s">
        <v>202</v>
      </c>
      <c r="AU127" s="19" t="s">
        <v>82</v>
      </c>
      <c r="AY127" s="19" t="s">
        <v>200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9" t="s">
        <v>80</v>
      </c>
      <c r="BK127" s="188">
        <f>ROUND(I127*H127,2)</f>
        <v>0</v>
      </c>
      <c r="BL127" s="19" t="s">
        <v>206</v>
      </c>
      <c r="BM127" s="19" t="s">
        <v>1678</v>
      </c>
    </row>
    <row r="128" s="12" customFormat="1">
      <c r="B128" s="189"/>
      <c r="D128" s="190" t="s">
        <v>208</v>
      </c>
      <c r="E128" s="191" t="s">
        <v>3</v>
      </c>
      <c r="F128" s="192" t="s">
        <v>368</v>
      </c>
      <c r="H128" s="193">
        <v>1398.894</v>
      </c>
      <c r="I128" s="194"/>
      <c r="L128" s="189"/>
      <c r="M128" s="195"/>
      <c r="N128" s="196"/>
      <c r="O128" s="196"/>
      <c r="P128" s="196"/>
      <c r="Q128" s="196"/>
      <c r="R128" s="196"/>
      <c r="S128" s="196"/>
      <c r="T128" s="197"/>
      <c r="AT128" s="191" t="s">
        <v>208</v>
      </c>
      <c r="AU128" s="191" t="s">
        <v>82</v>
      </c>
      <c r="AV128" s="12" t="s">
        <v>82</v>
      </c>
      <c r="AW128" s="12" t="s">
        <v>33</v>
      </c>
      <c r="AX128" s="12" t="s">
        <v>80</v>
      </c>
      <c r="AY128" s="191" t="s">
        <v>200</v>
      </c>
    </row>
    <row r="129" s="1" customFormat="1" ht="16.5" customHeight="1">
      <c r="B129" s="176"/>
      <c r="C129" s="177" t="s">
        <v>287</v>
      </c>
      <c r="D129" s="177" t="s">
        <v>202</v>
      </c>
      <c r="E129" s="178" t="s">
        <v>370</v>
      </c>
      <c r="F129" s="179" t="s">
        <v>371</v>
      </c>
      <c r="G129" s="180" t="s">
        <v>131</v>
      </c>
      <c r="H129" s="181">
        <v>472.15199999999999</v>
      </c>
      <c r="I129" s="182"/>
      <c r="J129" s="183">
        <f>ROUND(I129*H129,2)</f>
        <v>0</v>
      </c>
      <c r="K129" s="179" t="s">
        <v>3</v>
      </c>
      <c r="L129" s="37"/>
      <c r="M129" s="184" t="s">
        <v>3</v>
      </c>
      <c r="N129" s="185" t="s">
        <v>43</v>
      </c>
      <c r="O129" s="67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AR129" s="19" t="s">
        <v>206</v>
      </c>
      <c r="AT129" s="19" t="s">
        <v>202</v>
      </c>
      <c r="AU129" s="19" t="s">
        <v>82</v>
      </c>
      <c r="AY129" s="19" t="s">
        <v>200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9" t="s">
        <v>80</v>
      </c>
      <c r="BK129" s="188">
        <f>ROUND(I129*H129,2)</f>
        <v>0</v>
      </c>
      <c r="BL129" s="19" t="s">
        <v>206</v>
      </c>
      <c r="BM129" s="19" t="s">
        <v>1679</v>
      </c>
    </row>
    <row r="130" s="12" customFormat="1">
      <c r="B130" s="189"/>
      <c r="D130" s="190" t="s">
        <v>208</v>
      </c>
      <c r="E130" s="191" t="s">
        <v>3</v>
      </c>
      <c r="F130" s="192" t="s">
        <v>373</v>
      </c>
      <c r="H130" s="193">
        <v>118.038</v>
      </c>
      <c r="I130" s="194"/>
      <c r="L130" s="189"/>
      <c r="M130" s="195"/>
      <c r="N130" s="196"/>
      <c r="O130" s="196"/>
      <c r="P130" s="196"/>
      <c r="Q130" s="196"/>
      <c r="R130" s="196"/>
      <c r="S130" s="196"/>
      <c r="T130" s="197"/>
      <c r="AT130" s="191" t="s">
        <v>208</v>
      </c>
      <c r="AU130" s="191" t="s">
        <v>82</v>
      </c>
      <c r="AV130" s="12" t="s">
        <v>82</v>
      </c>
      <c r="AW130" s="12" t="s">
        <v>33</v>
      </c>
      <c r="AX130" s="12" t="s">
        <v>72</v>
      </c>
      <c r="AY130" s="191" t="s">
        <v>200</v>
      </c>
    </row>
    <row r="131" s="12" customFormat="1">
      <c r="B131" s="189"/>
      <c r="D131" s="190" t="s">
        <v>208</v>
      </c>
      <c r="E131" s="191" t="s">
        <v>3</v>
      </c>
      <c r="F131" s="192" t="s">
        <v>374</v>
      </c>
      <c r="H131" s="193">
        <v>354.11399999999998</v>
      </c>
      <c r="I131" s="194"/>
      <c r="L131" s="189"/>
      <c r="M131" s="195"/>
      <c r="N131" s="196"/>
      <c r="O131" s="196"/>
      <c r="P131" s="196"/>
      <c r="Q131" s="196"/>
      <c r="R131" s="196"/>
      <c r="S131" s="196"/>
      <c r="T131" s="197"/>
      <c r="AT131" s="191" t="s">
        <v>208</v>
      </c>
      <c r="AU131" s="191" t="s">
        <v>82</v>
      </c>
      <c r="AV131" s="12" t="s">
        <v>82</v>
      </c>
      <c r="AW131" s="12" t="s">
        <v>33</v>
      </c>
      <c r="AX131" s="12" t="s">
        <v>72</v>
      </c>
      <c r="AY131" s="191" t="s">
        <v>200</v>
      </c>
    </row>
    <row r="132" s="14" customFormat="1">
      <c r="B132" s="205"/>
      <c r="D132" s="190" t="s">
        <v>208</v>
      </c>
      <c r="E132" s="206" t="s">
        <v>156</v>
      </c>
      <c r="F132" s="207" t="s">
        <v>215</v>
      </c>
      <c r="H132" s="208">
        <v>472.15199999999999</v>
      </c>
      <c r="I132" s="209"/>
      <c r="L132" s="205"/>
      <c r="M132" s="210"/>
      <c r="N132" s="211"/>
      <c r="O132" s="211"/>
      <c r="P132" s="211"/>
      <c r="Q132" s="211"/>
      <c r="R132" s="211"/>
      <c r="S132" s="211"/>
      <c r="T132" s="212"/>
      <c r="AT132" s="206" t="s">
        <v>208</v>
      </c>
      <c r="AU132" s="206" t="s">
        <v>82</v>
      </c>
      <c r="AV132" s="14" t="s">
        <v>206</v>
      </c>
      <c r="AW132" s="14" t="s">
        <v>33</v>
      </c>
      <c r="AX132" s="14" t="s">
        <v>80</v>
      </c>
      <c r="AY132" s="206" t="s">
        <v>200</v>
      </c>
    </row>
    <row r="133" s="1" customFormat="1" ht="22.5" customHeight="1">
      <c r="B133" s="176"/>
      <c r="C133" s="177" t="s">
        <v>292</v>
      </c>
      <c r="D133" s="177" t="s">
        <v>202</v>
      </c>
      <c r="E133" s="178" t="s">
        <v>382</v>
      </c>
      <c r="F133" s="179" t="s">
        <v>383</v>
      </c>
      <c r="G133" s="180" t="s">
        <v>384</v>
      </c>
      <c r="H133" s="181">
        <v>755.44299999999998</v>
      </c>
      <c r="I133" s="182"/>
      <c r="J133" s="183">
        <f>ROUND(I133*H133,2)</f>
        <v>0</v>
      </c>
      <c r="K133" s="179" t="s">
        <v>205</v>
      </c>
      <c r="L133" s="37"/>
      <c r="M133" s="184" t="s">
        <v>3</v>
      </c>
      <c r="N133" s="185" t="s">
        <v>43</v>
      </c>
      <c r="O133" s="67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AR133" s="19" t="s">
        <v>206</v>
      </c>
      <c r="AT133" s="19" t="s">
        <v>202</v>
      </c>
      <c r="AU133" s="19" t="s">
        <v>82</v>
      </c>
      <c r="AY133" s="19" t="s">
        <v>200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80</v>
      </c>
      <c r="BK133" s="188">
        <f>ROUND(I133*H133,2)</f>
        <v>0</v>
      </c>
      <c r="BL133" s="19" t="s">
        <v>206</v>
      </c>
      <c r="BM133" s="19" t="s">
        <v>1680</v>
      </c>
    </row>
    <row r="134" s="12" customFormat="1">
      <c r="B134" s="189"/>
      <c r="D134" s="190" t="s">
        <v>208</v>
      </c>
      <c r="F134" s="192" t="s">
        <v>1681</v>
      </c>
      <c r="H134" s="193">
        <v>755.44299999999998</v>
      </c>
      <c r="I134" s="194"/>
      <c r="L134" s="189"/>
      <c r="M134" s="195"/>
      <c r="N134" s="196"/>
      <c r="O134" s="196"/>
      <c r="P134" s="196"/>
      <c r="Q134" s="196"/>
      <c r="R134" s="196"/>
      <c r="S134" s="196"/>
      <c r="T134" s="197"/>
      <c r="AT134" s="191" t="s">
        <v>208</v>
      </c>
      <c r="AU134" s="191" t="s">
        <v>82</v>
      </c>
      <c r="AV134" s="12" t="s">
        <v>82</v>
      </c>
      <c r="AW134" s="12" t="s">
        <v>4</v>
      </c>
      <c r="AX134" s="12" t="s">
        <v>80</v>
      </c>
      <c r="AY134" s="191" t="s">
        <v>200</v>
      </c>
    </row>
    <row r="135" s="1" customFormat="1" ht="22.5" customHeight="1">
      <c r="B135" s="176"/>
      <c r="C135" s="177" t="s">
        <v>297</v>
      </c>
      <c r="D135" s="177" t="s">
        <v>202</v>
      </c>
      <c r="E135" s="178" t="s">
        <v>388</v>
      </c>
      <c r="F135" s="179" t="s">
        <v>389</v>
      </c>
      <c r="G135" s="180" t="s">
        <v>131</v>
      </c>
      <c r="H135" s="181">
        <v>1398.894</v>
      </c>
      <c r="I135" s="182"/>
      <c r="J135" s="183">
        <f>ROUND(I135*H135,2)</f>
        <v>0</v>
      </c>
      <c r="K135" s="179" t="s">
        <v>3</v>
      </c>
      <c r="L135" s="37"/>
      <c r="M135" s="184" t="s">
        <v>3</v>
      </c>
      <c r="N135" s="185" t="s">
        <v>43</v>
      </c>
      <c r="O135" s="67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AR135" s="19" t="s">
        <v>206</v>
      </c>
      <c r="AT135" s="19" t="s">
        <v>202</v>
      </c>
      <c r="AU135" s="19" t="s">
        <v>82</v>
      </c>
      <c r="AY135" s="19" t="s">
        <v>200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9" t="s">
        <v>80</v>
      </c>
      <c r="BK135" s="188">
        <f>ROUND(I135*H135,2)</f>
        <v>0</v>
      </c>
      <c r="BL135" s="19" t="s">
        <v>206</v>
      </c>
      <c r="BM135" s="19" t="s">
        <v>1682</v>
      </c>
    </row>
    <row r="136" s="12" customFormat="1">
      <c r="B136" s="189"/>
      <c r="D136" s="190" t="s">
        <v>208</v>
      </c>
      <c r="E136" s="191" t="s">
        <v>3</v>
      </c>
      <c r="F136" s="192" t="s">
        <v>391</v>
      </c>
      <c r="H136" s="193">
        <v>1398.894</v>
      </c>
      <c r="I136" s="194"/>
      <c r="L136" s="189"/>
      <c r="M136" s="195"/>
      <c r="N136" s="196"/>
      <c r="O136" s="196"/>
      <c r="P136" s="196"/>
      <c r="Q136" s="196"/>
      <c r="R136" s="196"/>
      <c r="S136" s="196"/>
      <c r="T136" s="197"/>
      <c r="AT136" s="191" t="s">
        <v>208</v>
      </c>
      <c r="AU136" s="191" t="s">
        <v>82</v>
      </c>
      <c r="AV136" s="12" t="s">
        <v>82</v>
      </c>
      <c r="AW136" s="12" t="s">
        <v>33</v>
      </c>
      <c r="AX136" s="12" t="s">
        <v>72</v>
      </c>
      <c r="AY136" s="191" t="s">
        <v>200</v>
      </c>
    </row>
    <row r="137" s="14" customFormat="1">
      <c r="B137" s="205"/>
      <c r="D137" s="190" t="s">
        <v>208</v>
      </c>
      <c r="E137" s="206" t="s">
        <v>159</v>
      </c>
      <c r="F137" s="207" t="s">
        <v>215</v>
      </c>
      <c r="H137" s="208">
        <v>1398.894</v>
      </c>
      <c r="I137" s="209"/>
      <c r="L137" s="205"/>
      <c r="M137" s="210"/>
      <c r="N137" s="211"/>
      <c r="O137" s="211"/>
      <c r="P137" s="211"/>
      <c r="Q137" s="211"/>
      <c r="R137" s="211"/>
      <c r="S137" s="211"/>
      <c r="T137" s="212"/>
      <c r="AT137" s="206" t="s">
        <v>208</v>
      </c>
      <c r="AU137" s="206" t="s">
        <v>82</v>
      </c>
      <c r="AV137" s="14" t="s">
        <v>206</v>
      </c>
      <c r="AW137" s="14" t="s">
        <v>33</v>
      </c>
      <c r="AX137" s="14" t="s">
        <v>80</v>
      </c>
      <c r="AY137" s="206" t="s">
        <v>200</v>
      </c>
    </row>
    <row r="138" s="1" customFormat="1" ht="22.5" customHeight="1">
      <c r="B138" s="176"/>
      <c r="C138" s="177" t="s">
        <v>317</v>
      </c>
      <c r="D138" s="177" t="s">
        <v>202</v>
      </c>
      <c r="E138" s="178" t="s">
        <v>393</v>
      </c>
      <c r="F138" s="179" t="s">
        <v>394</v>
      </c>
      <c r="G138" s="180" t="s">
        <v>131</v>
      </c>
      <c r="H138" s="181">
        <v>354.11399999999998</v>
      </c>
      <c r="I138" s="182"/>
      <c r="J138" s="183">
        <f>ROUND(I138*H138,2)</f>
        <v>0</v>
      </c>
      <c r="K138" s="179" t="s">
        <v>205</v>
      </c>
      <c r="L138" s="37"/>
      <c r="M138" s="184" t="s">
        <v>3</v>
      </c>
      <c r="N138" s="185" t="s">
        <v>43</v>
      </c>
      <c r="O138" s="67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AR138" s="19" t="s">
        <v>206</v>
      </c>
      <c r="AT138" s="19" t="s">
        <v>202</v>
      </c>
      <c r="AU138" s="19" t="s">
        <v>82</v>
      </c>
      <c r="AY138" s="19" t="s">
        <v>200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9" t="s">
        <v>80</v>
      </c>
      <c r="BK138" s="188">
        <f>ROUND(I138*H138,2)</f>
        <v>0</v>
      </c>
      <c r="BL138" s="19" t="s">
        <v>206</v>
      </c>
      <c r="BM138" s="19" t="s">
        <v>1683</v>
      </c>
    </row>
    <row r="139" s="12" customFormat="1">
      <c r="B139" s="189"/>
      <c r="D139" s="190" t="s">
        <v>208</v>
      </c>
      <c r="E139" s="191" t="s">
        <v>3</v>
      </c>
      <c r="F139" s="192" t="s">
        <v>1684</v>
      </c>
      <c r="H139" s="193">
        <v>354.11399999999998</v>
      </c>
      <c r="I139" s="194"/>
      <c r="L139" s="189"/>
      <c r="M139" s="195"/>
      <c r="N139" s="196"/>
      <c r="O139" s="196"/>
      <c r="P139" s="196"/>
      <c r="Q139" s="196"/>
      <c r="R139" s="196"/>
      <c r="S139" s="196"/>
      <c r="T139" s="197"/>
      <c r="AT139" s="191" t="s">
        <v>208</v>
      </c>
      <c r="AU139" s="191" t="s">
        <v>82</v>
      </c>
      <c r="AV139" s="12" t="s">
        <v>82</v>
      </c>
      <c r="AW139" s="12" t="s">
        <v>33</v>
      </c>
      <c r="AX139" s="12" t="s">
        <v>72</v>
      </c>
      <c r="AY139" s="191" t="s">
        <v>200</v>
      </c>
    </row>
    <row r="140" s="14" customFormat="1">
      <c r="B140" s="205"/>
      <c r="D140" s="190" t="s">
        <v>208</v>
      </c>
      <c r="E140" s="206" t="s">
        <v>133</v>
      </c>
      <c r="F140" s="207" t="s">
        <v>215</v>
      </c>
      <c r="H140" s="208">
        <v>354.11399999999998</v>
      </c>
      <c r="I140" s="209"/>
      <c r="L140" s="205"/>
      <c r="M140" s="210"/>
      <c r="N140" s="211"/>
      <c r="O140" s="211"/>
      <c r="P140" s="211"/>
      <c r="Q140" s="211"/>
      <c r="R140" s="211"/>
      <c r="S140" s="211"/>
      <c r="T140" s="212"/>
      <c r="AT140" s="206" t="s">
        <v>208</v>
      </c>
      <c r="AU140" s="206" t="s">
        <v>82</v>
      </c>
      <c r="AV140" s="14" t="s">
        <v>206</v>
      </c>
      <c r="AW140" s="14" t="s">
        <v>33</v>
      </c>
      <c r="AX140" s="14" t="s">
        <v>80</v>
      </c>
      <c r="AY140" s="206" t="s">
        <v>200</v>
      </c>
    </row>
    <row r="141" s="1" customFormat="1" ht="16.5" customHeight="1">
      <c r="B141" s="176"/>
      <c r="C141" s="213" t="s">
        <v>8</v>
      </c>
      <c r="D141" s="213" t="s">
        <v>407</v>
      </c>
      <c r="E141" s="214" t="s">
        <v>408</v>
      </c>
      <c r="F141" s="215" t="s">
        <v>409</v>
      </c>
      <c r="G141" s="216" t="s">
        <v>384</v>
      </c>
      <c r="H141" s="217">
        <v>637.40499999999997</v>
      </c>
      <c r="I141" s="218"/>
      <c r="J141" s="219">
        <f>ROUND(I141*H141,2)</f>
        <v>0</v>
      </c>
      <c r="K141" s="215" t="s">
        <v>3</v>
      </c>
      <c r="L141" s="220"/>
      <c r="M141" s="221" t="s">
        <v>3</v>
      </c>
      <c r="N141" s="222" t="s">
        <v>43</v>
      </c>
      <c r="O141" s="67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AR141" s="19" t="s">
        <v>145</v>
      </c>
      <c r="AT141" s="19" t="s">
        <v>407</v>
      </c>
      <c r="AU141" s="19" t="s">
        <v>82</v>
      </c>
      <c r="AY141" s="19" t="s">
        <v>200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9" t="s">
        <v>80</v>
      </c>
      <c r="BK141" s="188">
        <f>ROUND(I141*H141,2)</f>
        <v>0</v>
      </c>
      <c r="BL141" s="19" t="s">
        <v>206</v>
      </c>
      <c r="BM141" s="19" t="s">
        <v>1685</v>
      </c>
    </row>
    <row r="142" s="12" customFormat="1">
      <c r="B142" s="189"/>
      <c r="D142" s="190" t="s">
        <v>208</v>
      </c>
      <c r="F142" s="192" t="s">
        <v>1686</v>
      </c>
      <c r="H142" s="193">
        <v>637.40499999999997</v>
      </c>
      <c r="I142" s="194"/>
      <c r="L142" s="189"/>
      <c r="M142" s="195"/>
      <c r="N142" s="196"/>
      <c r="O142" s="196"/>
      <c r="P142" s="196"/>
      <c r="Q142" s="196"/>
      <c r="R142" s="196"/>
      <c r="S142" s="196"/>
      <c r="T142" s="197"/>
      <c r="AT142" s="191" t="s">
        <v>208</v>
      </c>
      <c r="AU142" s="191" t="s">
        <v>82</v>
      </c>
      <c r="AV142" s="12" t="s">
        <v>82</v>
      </c>
      <c r="AW142" s="12" t="s">
        <v>4</v>
      </c>
      <c r="AX142" s="12" t="s">
        <v>80</v>
      </c>
      <c r="AY142" s="191" t="s">
        <v>200</v>
      </c>
    </row>
    <row r="143" s="1" customFormat="1" ht="22.5" customHeight="1">
      <c r="B143" s="176"/>
      <c r="C143" s="177" t="s">
        <v>326</v>
      </c>
      <c r="D143" s="177" t="s">
        <v>202</v>
      </c>
      <c r="E143" s="178" t="s">
        <v>413</v>
      </c>
      <c r="F143" s="179" t="s">
        <v>414</v>
      </c>
      <c r="G143" s="180" t="s">
        <v>148</v>
      </c>
      <c r="H143" s="181">
        <v>447.92000000000002</v>
      </c>
      <c r="I143" s="182"/>
      <c r="J143" s="183">
        <f>ROUND(I143*H143,2)</f>
        <v>0</v>
      </c>
      <c r="K143" s="179" t="s">
        <v>205</v>
      </c>
      <c r="L143" s="37"/>
      <c r="M143" s="184" t="s">
        <v>3</v>
      </c>
      <c r="N143" s="185" t="s">
        <v>43</v>
      </c>
      <c r="O143" s="67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AR143" s="19" t="s">
        <v>206</v>
      </c>
      <c r="AT143" s="19" t="s">
        <v>202</v>
      </c>
      <c r="AU143" s="19" t="s">
        <v>82</v>
      </c>
      <c r="AY143" s="19" t="s">
        <v>200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9" t="s">
        <v>80</v>
      </c>
      <c r="BK143" s="188">
        <f>ROUND(I143*H143,2)</f>
        <v>0</v>
      </c>
      <c r="BL143" s="19" t="s">
        <v>206</v>
      </c>
      <c r="BM143" s="19" t="s">
        <v>1687</v>
      </c>
    </row>
    <row r="144" s="1" customFormat="1" ht="22.5" customHeight="1">
      <c r="B144" s="176"/>
      <c r="C144" s="177" t="s">
        <v>331</v>
      </c>
      <c r="D144" s="177" t="s">
        <v>202</v>
      </c>
      <c r="E144" s="178" t="s">
        <v>417</v>
      </c>
      <c r="F144" s="179" t="s">
        <v>418</v>
      </c>
      <c r="G144" s="180" t="s">
        <v>148</v>
      </c>
      <c r="H144" s="181">
        <v>447.92000000000002</v>
      </c>
      <c r="I144" s="182"/>
      <c r="J144" s="183">
        <f>ROUND(I144*H144,2)</f>
        <v>0</v>
      </c>
      <c r="K144" s="179" t="s">
        <v>205</v>
      </c>
      <c r="L144" s="37"/>
      <c r="M144" s="184" t="s">
        <v>3</v>
      </c>
      <c r="N144" s="185" t="s">
        <v>43</v>
      </c>
      <c r="O144" s="67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AR144" s="19" t="s">
        <v>206</v>
      </c>
      <c r="AT144" s="19" t="s">
        <v>202</v>
      </c>
      <c r="AU144" s="19" t="s">
        <v>82</v>
      </c>
      <c r="AY144" s="19" t="s">
        <v>200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9" t="s">
        <v>80</v>
      </c>
      <c r="BK144" s="188">
        <f>ROUND(I144*H144,2)</f>
        <v>0</v>
      </c>
      <c r="BL144" s="19" t="s">
        <v>206</v>
      </c>
      <c r="BM144" s="19" t="s">
        <v>1688</v>
      </c>
    </row>
    <row r="145" s="13" customFormat="1">
      <c r="B145" s="198"/>
      <c r="D145" s="190" t="s">
        <v>208</v>
      </c>
      <c r="E145" s="199" t="s">
        <v>3</v>
      </c>
      <c r="F145" s="200" t="s">
        <v>1689</v>
      </c>
      <c r="H145" s="199" t="s">
        <v>3</v>
      </c>
      <c r="I145" s="201"/>
      <c r="L145" s="198"/>
      <c r="M145" s="202"/>
      <c r="N145" s="203"/>
      <c r="O145" s="203"/>
      <c r="P145" s="203"/>
      <c r="Q145" s="203"/>
      <c r="R145" s="203"/>
      <c r="S145" s="203"/>
      <c r="T145" s="204"/>
      <c r="AT145" s="199" t="s">
        <v>208</v>
      </c>
      <c r="AU145" s="199" t="s">
        <v>82</v>
      </c>
      <c r="AV145" s="13" t="s">
        <v>80</v>
      </c>
      <c r="AW145" s="13" t="s">
        <v>33</v>
      </c>
      <c r="AX145" s="13" t="s">
        <v>72</v>
      </c>
      <c r="AY145" s="199" t="s">
        <v>200</v>
      </c>
    </row>
    <row r="146" s="12" customFormat="1">
      <c r="B146" s="189"/>
      <c r="D146" s="190" t="s">
        <v>208</v>
      </c>
      <c r="E146" s="191" t="s">
        <v>3</v>
      </c>
      <c r="F146" s="192" t="s">
        <v>1690</v>
      </c>
      <c r="H146" s="193">
        <v>447.92000000000002</v>
      </c>
      <c r="I146" s="194"/>
      <c r="L146" s="189"/>
      <c r="M146" s="195"/>
      <c r="N146" s="196"/>
      <c r="O146" s="196"/>
      <c r="P146" s="196"/>
      <c r="Q146" s="196"/>
      <c r="R146" s="196"/>
      <c r="S146" s="196"/>
      <c r="T146" s="197"/>
      <c r="AT146" s="191" t="s">
        <v>208</v>
      </c>
      <c r="AU146" s="191" t="s">
        <v>82</v>
      </c>
      <c r="AV146" s="12" t="s">
        <v>82</v>
      </c>
      <c r="AW146" s="12" t="s">
        <v>33</v>
      </c>
      <c r="AX146" s="12" t="s">
        <v>72</v>
      </c>
      <c r="AY146" s="191" t="s">
        <v>200</v>
      </c>
    </row>
    <row r="147" s="14" customFormat="1">
      <c r="B147" s="205"/>
      <c r="D147" s="190" t="s">
        <v>208</v>
      </c>
      <c r="E147" s="206" t="s">
        <v>150</v>
      </c>
      <c r="F147" s="207" t="s">
        <v>215</v>
      </c>
      <c r="H147" s="208">
        <v>447.92000000000002</v>
      </c>
      <c r="I147" s="209"/>
      <c r="L147" s="205"/>
      <c r="M147" s="210"/>
      <c r="N147" s="211"/>
      <c r="O147" s="211"/>
      <c r="P147" s="211"/>
      <c r="Q147" s="211"/>
      <c r="R147" s="211"/>
      <c r="S147" s="211"/>
      <c r="T147" s="212"/>
      <c r="AT147" s="206" t="s">
        <v>208</v>
      </c>
      <c r="AU147" s="206" t="s">
        <v>82</v>
      </c>
      <c r="AV147" s="14" t="s">
        <v>206</v>
      </c>
      <c r="AW147" s="14" t="s">
        <v>33</v>
      </c>
      <c r="AX147" s="14" t="s">
        <v>80</v>
      </c>
      <c r="AY147" s="206" t="s">
        <v>200</v>
      </c>
    </row>
    <row r="148" s="1" customFormat="1" ht="16.5" customHeight="1">
      <c r="B148" s="176"/>
      <c r="C148" s="213" t="s">
        <v>337</v>
      </c>
      <c r="D148" s="213" t="s">
        <v>407</v>
      </c>
      <c r="E148" s="214" t="s">
        <v>423</v>
      </c>
      <c r="F148" s="215" t="s">
        <v>424</v>
      </c>
      <c r="G148" s="216" t="s">
        <v>425</v>
      </c>
      <c r="H148" s="217">
        <v>6.7190000000000003</v>
      </c>
      <c r="I148" s="218"/>
      <c r="J148" s="219">
        <f>ROUND(I148*H148,2)</f>
        <v>0</v>
      </c>
      <c r="K148" s="215" t="s">
        <v>205</v>
      </c>
      <c r="L148" s="220"/>
      <c r="M148" s="221" t="s">
        <v>3</v>
      </c>
      <c r="N148" s="222" t="s">
        <v>43</v>
      </c>
      <c r="O148" s="67"/>
      <c r="P148" s="186">
        <f>O148*H148</f>
        <v>0</v>
      </c>
      <c r="Q148" s="186">
        <v>0.001</v>
      </c>
      <c r="R148" s="186">
        <f>Q148*H148</f>
        <v>0.0067190000000000001</v>
      </c>
      <c r="S148" s="186">
        <v>0</v>
      </c>
      <c r="T148" s="187">
        <f>S148*H148</f>
        <v>0</v>
      </c>
      <c r="AR148" s="19" t="s">
        <v>145</v>
      </c>
      <c r="AT148" s="19" t="s">
        <v>407</v>
      </c>
      <c r="AU148" s="19" t="s">
        <v>82</v>
      </c>
      <c r="AY148" s="19" t="s">
        <v>200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9" t="s">
        <v>80</v>
      </c>
      <c r="BK148" s="188">
        <f>ROUND(I148*H148,2)</f>
        <v>0</v>
      </c>
      <c r="BL148" s="19" t="s">
        <v>206</v>
      </c>
      <c r="BM148" s="19" t="s">
        <v>1691</v>
      </c>
    </row>
    <row r="149" s="12" customFormat="1">
      <c r="B149" s="189"/>
      <c r="D149" s="190" t="s">
        <v>208</v>
      </c>
      <c r="F149" s="192" t="s">
        <v>1692</v>
      </c>
      <c r="H149" s="193">
        <v>6.7190000000000003</v>
      </c>
      <c r="I149" s="194"/>
      <c r="L149" s="189"/>
      <c r="M149" s="195"/>
      <c r="N149" s="196"/>
      <c r="O149" s="196"/>
      <c r="P149" s="196"/>
      <c r="Q149" s="196"/>
      <c r="R149" s="196"/>
      <c r="S149" s="196"/>
      <c r="T149" s="197"/>
      <c r="AT149" s="191" t="s">
        <v>208</v>
      </c>
      <c r="AU149" s="191" t="s">
        <v>82</v>
      </c>
      <c r="AV149" s="12" t="s">
        <v>82</v>
      </c>
      <c r="AW149" s="12" t="s">
        <v>4</v>
      </c>
      <c r="AX149" s="12" t="s">
        <v>80</v>
      </c>
      <c r="AY149" s="191" t="s">
        <v>200</v>
      </c>
    </row>
    <row r="150" s="1" customFormat="1" ht="16.5" customHeight="1">
      <c r="B150" s="176"/>
      <c r="C150" s="177" t="s">
        <v>346</v>
      </c>
      <c r="D150" s="177" t="s">
        <v>202</v>
      </c>
      <c r="E150" s="178" t="s">
        <v>429</v>
      </c>
      <c r="F150" s="179" t="s">
        <v>430</v>
      </c>
      <c r="G150" s="180" t="s">
        <v>148</v>
      </c>
      <c r="H150" s="181">
        <v>447.92000000000002</v>
      </c>
      <c r="I150" s="182"/>
      <c r="J150" s="183">
        <f>ROUND(I150*H150,2)</f>
        <v>0</v>
      </c>
      <c r="K150" s="179" t="s">
        <v>205</v>
      </c>
      <c r="L150" s="37"/>
      <c r="M150" s="184" t="s">
        <v>3</v>
      </c>
      <c r="N150" s="185" t="s">
        <v>43</v>
      </c>
      <c r="O150" s="67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AR150" s="19" t="s">
        <v>206</v>
      </c>
      <c r="AT150" s="19" t="s">
        <v>202</v>
      </c>
      <c r="AU150" s="19" t="s">
        <v>82</v>
      </c>
      <c r="AY150" s="19" t="s">
        <v>200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80</v>
      </c>
      <c r="BK150" s="188">
        <f>ROUND(I150*H150,2)</f>
        <v>0</v>
      </c>
      <c r="BL150" s="19" t="s">
        <v>206</v>
      </c>
      <c r="BM150" s="19" t="s">
        <v>1693</v>
      </c>
    </row>
    <row r="151" s="1" customFormat="1" ht="16.5" customHeight="1">
      <c r="B151" s="176"/>
      <c r="C151" s="177" t="s">
        <v>350</v>
      </c>
      <c r="D151" s="177" t="s">
        <v>202</v>
      </c>
      <c r="E151" s="178" t="s">
        <v>433</v>
      </c>
      <c r="F151" s="179" t="s">
        <v>434</v>
      </c>
      <c r="G151" s="180" t="s">
        <v>148</v>
      </c>
      <c r="H151" s="181">
        <v>447.92000000000002</v>
      </c>
      <c r="I151" s="182"/>
      <c r="J151" s="183">
        <f>ROUND(I151*H151,2)</f>
        <v>0</v>
      </c>
      <c r="K151" s="179" t="s">
        <v>205</v>
      </c>
      <c r="L151" s="37"/>
      <c r="M151" s="184" t="s">
        <v>3</v>
      </c>
      <c r="N151" s="185" t="s">
        <v>43</v>
      </c>
      <c r="O151" s="67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AR151" s="19" t="s">
        <v>206</v>
      </c>
      <c r="AT151" s="19" t="s">
        <v>202</v>
      </c>
      <c r="AU151" s="19" t="s">
        <v>82</v>
      </c>
      <c r="AY151" s="19" t="s">
        <v>200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80</v>
      </c>
      <c r="BK151" s="188">
        <f>ROUND(I151*H151,2)</f>
        <v>0</v>
      </c>
      <c r="BL151" s="19" t="s">
        <v>206</v>
      </c>
      <c r="BM151" s="19" t="s">
        <v>1694</v>
      </c>
    </row>
    <row r="152" s="11" customFormat="1" ht="22.8" customHeight="1">
      <c r="B152" s="163"/>
      <c r="D152" s="164" t="s">
        <v>71</v>
      </c>
      <c r="E152" s="174" t="s">
        <v>206</v>
      </c>
      <c r="F152" s="174" t="s">
        <v>445</v>
      </c>
      <c r="I152" s="166"/>
      <c r="J152" s="175">
        <f>BK152</f>
        <v>0</v>
      </c>
      <c r="L152" s="163"/>
      <c r="M152" s="168"/>
      <c r="N152" s="169"/>
      <c r="O152" s="169"/>
      <c r="P152" s="170">
        <f>SUM(P153:P157)</f>
        <v>0</v>
      </c>
      <c r="Q152" s="169"/>
      <c r="R152" s="170">
        <f>SUM(R153:R157)</f>
        <v>8.4298000000000002</v>
      </c>
      <c r="S152" s="169"/>
      <c r="T152" s="171">
        <f>SUM(T153:T157)</f>
        <v>0</v>
      </c>
      <c r="AR152" s="164" t="s">
        <v>80</v>
      </c>
      <c r="AT152" s="172" t="s">
        <v>71</v>
      </c>
      <c r="AU152" s="172" t="s">
        <v>80</v>
      </c>
      <c r="AY152" s="164" t="s">
        <v>200</v>
      </c>
      <c r="BK152" s="173">
        <f>SUM(BK153:BK157)</f>
        <v>0</v>
      </c>
    </row>
    <row r="153" s="1" customFormat="1" ht="16.5" customHeight="1">
      <c r="B153" s="176"/>
      <c r="C153" s="177" t="s">
        <v>354</v>
      </c>
      <c r="D153" s="177" t="s">
        <v>202</v>
      </c>
      <c r="E153" s="178" t="s">
        <v>447</v>
      </c>
      <c r="F153" s="179" t="s">
        <v>448</v>
      </c>
      <c r="G153" s="180" t="s">
        <v>127</v>
      </c>
      <c r="H153" s="181">
        <v>113</v>
      </c>
      <c r="I153" s="182"/>
      <c r="J153" s="183">
        <f>ROUND(I153*H153,2)</f>
        <v>0</v>
      </c>
      <c r="K153" s="179" t="s">
        <v>205</v>
      </c>
      <c r="L153" s="37"/>
      <c r="M153" s="184" t="s">
        <v>3</v>
      </c>
      <c r="N153" s="185" t="s">
        <v>43</v>
      </c>
      <c r="O153" s="67"/>
      <c r="P153" s="186">
        <f>O153*H153</f>
        <v>0</v>
      </c>
      <c r="Q153" s="186">
        <v>0.0066</v>
      </c>
      <c r="R153" s="186">
        <f>Q153*H153</f>
        <v>0.74580000000000002</v>
      </c>
      <c r="S153" s="186">
        <v>0</v>
      </c>
      <c r="T153" s="187">
        <f>S153*H153</f>
        <v>0</v>
      </c>
      <c r="AR153" s="19" t="s">
        <v>206</v>
      </c>
      <c r="AT153" s="19" t="s">
        <v>202</v>
      </c>
      <c r="AU153" s="19" t="s">
        <v>82</v>
      </c>
      <c r="AY153" s="19" t="s">
        <v>200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80</v>
      </c>
      <c r="BK153" s="188">
        <f>ROUND(I153*H153,2)</f>
        <v>0</v>
      </c>
      <c r="BL153" s="19" t="s">
        <v>206</v>
      </c>
      <c r="BM153" s="19" t="s">
        <v>1695</v>
      </c>
    </row>
    <row r="154" s="1" customFormat="1" ht="16.5" customHeight="1">
      <c r="B154" s="176"/>
      <c r="C154" s="213" t="s">
        <v>360</v>
      </c>
      <c r="D154" s="213" t="s">
        <v>407</v>
      </c>
      <c r="E154" s="214" t="s">
        <v>466</v>
      </c>
      <c r="F154" s="215" t="s">
        <v>467</v>
      </c>
      <c r="G154" s="216" t="s">
        <v>127</v>
      </c>
      <c r="H154" s="217">
        <v>113</v>
      </c>
      <c r="I154" s="218"/>
      <c r="J154" s="219">
        <f>ROUND(I154*H154,2)</f>
        <v>0</v>
      </c>
      <c r="K154" s="215" t="s">
        <v>205</v>
      </c>
      <c r="L154" s="220"/>
      <c r="M154" s="221" t="s">
        <v>3</v>
      </c>
      <c r="N154" s="222" t="s">
        <v>43</v>
      </c>
      <c r="O154" s="67"/>
      <c r="P154" s="186">
        <f>O154*H154</f>
        <v>0</v>
      </c>
      <c r="Q154" s="186">
        <v>0.068000000000000005</v>
      </c>
      <c r="R154" s="186">
        <f>Q154*H154</f>
        <v>7.6840000000000002</v>
      </c>
      <c r="S154" s="186">
        <v>0</v>
      </c>
      <c r="T154" s="187">
        <f>S154*H154</f>
        <v>0</v>
      </c>
      <c r="AR154" s="19" t="s">
        <v>145</v>
      </c>
      <c r="AT154" s="19" t="s">
        <v>407</v>
      </c>
      <c r="AU154" s="19" t="s">
        <v>82</v>
      </c>
      <c r="AY154" s="19" t="s">
        <v>200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9" t="s">
        <v>80</v>
      </c>
      <c r="BK154" s="188">
        <f>ROUND(I154*H154,2)</f>
        <v>0</v>
      </c>
      <c r="BL154" s="19" t="s">
        <v>206</v>
      </c>
      <c r="BM154" s="19" t="s">
        <v>1696</v>
      </c>
    </row>
    <row r="155" s="1" customFormat="1" ht="22.5" customHeight="1">
      <c r="B155" s="176"/>
      <c r="C155" s="177" t="s">
        <v>364</v>
      </c>
      <c r="D155" s="177" t="s">
        <v>202</v>
      </c>
      <c r="E155" s="178" t="s">
        <v>480</v>
      </c>
      <c r="F155" s="179" t="s">
        <v>481</v>
      </c>
      <c r="G155" s="180" t="s">
        <v>131</v>
      </c>
      <c r="H155" s="181">
        <v>118.038</v>
      </c>
      <c r="I155" s="182"/>
      <c r="J155" s="183">
        <f>ROUND(I155*H155,2)</f>
        <v>0</v>
      </c>
      <c r="K155" s="179" t="s">
        <v>205</v>
      </c>
      <c r="L155" s="37"/>
      <c r="M155" s="184" t="s">
        <v>3</v>
      </c>
      <c r="N155" s="185" t="s">
        <v>43</v>
      </c>
      <c r="O155" s="67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AR155" s="19" t="s">
        <v>206</v>
      </c>
      <c r="AT155" s="19" t="s">
        <v>202</v>
      </c>
      <c r="AU155" s="19" t="s">
        <v>82</v>
      </c>
      <c r="AY155" s="19" t="s">
        <v>200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80</v>
      </c>
      <c r="BK155" s="188">
        <f>ROUND(I155*H155,2)</f>
        <v>0</v>
      </c>
      <c r="BL155" s="19" t="s">
        <v>206</v>
      </c>
      <c r="BM155" s="19" t="s">
        <v>1697</v>
      </c>
    </row>
    <row r="156" s="12" customFormat="1">
      <c r="B156" s="189"/>
      <c r="D156" s="190" t="s">
        <v>208</v>
      </c>
      <c r="E156" s="191" t="s">
        <v>3</v>
      </c>
      <c r="F156" s="192" t="s">
        <v>1698</v>
      </c>
      <c r="H156" s="193">
        <v>118.038</v>
      </c>
      <c r="I156" s="194"/>
      <c r="L156" s="189"/>
      <c r="M156" s="195"/>
      <c r="N156" s="196"/>
      <c r="O156" s="196"/>
      <c r="P156" s="196"/>
      <c r="Q156" s="196"/>
      <c r="R156" s="196"/>
      <c r="S156" s="196"/>
      <c r="T156" s="197"/>
      <c r="AT156" s="191" t="s">
        <v>208</v>
      </c>
      <c r="AU156" s="191" t="s">
        <v>82</v>
      </c>
      <c r="AV156" s="12" t="s">
        <v>82</v>
      </c>
      <c r="AW156" s="12" t="s">
        <v>33</v>
      </c>
      <c r="AX156" s="12" t="s">
        <v>72</v>
      </c>
      <c r="AY156" s="191" t="s">
        <v>200</v>
      </c>
    </row>
    <row r="157" s="14" customFormat="1">
      <c r="B157" s="205"/>
      <c r="D157" s="190" t="s">
        <v>208</v>
      </c>
      <c r="E157" s="206" t="s">
        <v>129</v>
      </c>
      <c r="F157" s="207" t="s">
        <v>215</v>
      </c>
      <c r="H157" s="208">
        <v>118.038</v>
      </c>
      <c r="I157" s="209"/>
      <c r="L157" s="205"/>
      <c r="M157" s="210"/>
      <c r="N157" s="211"/>
      <c r="O157" s="211"/>
      <c r="P157" s="211"/>
      <c r="Q157" s="211"/>
      <c r="R157" s="211"/>
      <c r="S157" s="211"/>
      <c r="T157" s="212"/>
      <c r="AT157" s="206" t="s">
        <v>208</v>
      </c>
      <c r="AU157" s="206" t="s">
        <v>82</v>
      </c>
      <c r="AV157" s="14" t="s">
        <v>206</v>
      </c>
      <c r="AW157" s="14" t="s">
        <v>33</v>
      </c>
      <c r="AX157" s="14" t="s">
        <v>80</v>
      </c>
      <c r="AY157" s="206" t="s">
        <v>200</v>
      </c>
    </row>
    <row r="158" s="11" customFormat="1" ht="22.8" customHeight="1">
      <c r="B158" s="163"/>
      <c r="D158" s="164" t="s">
        <v>71</v>
      </c>
      <c r="E158" s="174" t="s">
        <v>227</v>
      </c>
      <c r="F158" s="174" t="s">
        <v>488</v>
      </c>
      <c r="I158" s="166"/>
      <c r="J158" s="175">
        <f>BK158</f>
        <v>0</v>
      </c>
      <c r="L158" s="163"/>
      <c r="M158" s="168"/>
      <c r="N158" s="169"/>
      <c r="O158" s="169"/>
      <c r="P158" s="170">
        <f>SUM(P159:P168)</f>
        <v>0</v>
      </c>
      <c r="Q158" s="169"/>
      <c r="R158" s="170">
        <f>SUM(R159:R168)</f>
        <v>0</v>
      </c>
      <c r="S158" s="169"/>
      <c r="T158" s="171">
        <f>SUM(T159:T168)</f>
        <v>0</v>
      </c>
      <c r="AR158" s="164" t="s">
        <v>80</v>
      </c>
      <c r="AT158" s="172" t="s">
        <v>71</v>
      </c>
      <c r="AU158" s="172" t="s">
        <v>80</v>
      </c>
      <c r="AY158" s="164" t="s">
        <v>200</v>
      </c>
      <c r="BK158" s="173">
        <f>SUM(BK159:BK168)</f>
        <v>0</v>
      </c>
    </row>
    <row r="159" s="1" customFormat="1" ht="16.5" customHeight="1">
      <c r="B159" s="176"/>
      <c r="C159" s="177" t="s">
        <v>369</v>
      </c>
      <c r="D159" s="177" t="s">
        <v>202</v>
      </c>
      <c r="E159" s="178" t="s">
        <v>499</v>
      </c>
      <c r="F159" s="179" t="s">
        <v>500</v>
      </c>
      <c r="G159" s="180" t="s">
        <v>148</v>
      </c>
      <c r="H159" s="181">
        <v>339</v>
      </c>
      <c r="I159" s="182"/>
      <c r="J159" s="183">
        <f>ROUND(I159*H159,2)</f>
        <v>0</v>
      </c>
      <c r="K159" s="179" t="s">
        <v>205</v>
      </c>
      <c r="L159" s="37"/>
      <c r="M159" s="184" t="s">
        <v>3</v>
      </c>
      <c r="N159" s="185" t="s">
        <v>43</v>
      </c>
      <c r="O159" s="67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AR159" s="19" t="s">
        <v>206</v>
      </c>
      <c r="AT159" s="19" t="s">
        <v>202</v>
      </c>
      <c r="AU159" s="19" t="s">
        <v>82</v>
      </c>
      <c r="AY159" s="19" t="s">
        <v>200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9" t="s">
        <v>80</v>
      </c>
      <c r="BK159" s="188">
        <f>ROUND(I159*H159,2)</f>
        <v>0</v>
      </c>
      <c r="BL159" s="19" t="s">
        <v>206</v>
      </c>
      <c r="BM159" s="19" t="s">
        <v>1699</v>
      </c>
    </row>
    <row r="160" s="12" customFormat="1">
      <c r="B160" s="189"/>
      <c r="D160" s="190" t="s">
        <v>208</v>
      </c>
      <c r="E160" s="191" t="s">
        <v>3</v>
      </c>
      <c r="F160" s="192" t="s">
        <v>1650</v>
      </c>
      <c r="H160" s="193">
        <v>339</v>
      </c>
      <c r="I160" s="194"/>
      <c r="L160" s="189"/>
      <c r="M160" s="195"/>
      <c r="N160" s="196"/>
      <c r="O160" s="196"/>
      <c r="P160" s="196"/>
      <c r="Q160" s="196"/>
      <c r="R160" s="196"/>
      <c r="S160" s="196"/>
      <c r="T160" s="197"/>
      <c r="AT160" s="191" t="s">
        <v>208</v>
      </c>
      <c r="AU160" s="191" t="s">
        <v>82</v>
      </c>
      <c r="AV160" s="12" t="s">
        <v>82</v>
      </c>
      <c r="AW160" s="12" t="s">
        <v>33</v>
      </c>
      <c r="AX160" s="12" t="s">
        <v>80</v>
      </c>
      <c r="AY160" s="191" t="s">
        <v>200</v>
      </c>
    </row>
    <row r="161" s="1" customFormat="1" ht="16.5" customHeight="1">
      <c r="B161" s="176"/>
      <c r="C161" s="177" t="s">
        <v>381</v>
      </c>
      <c r="D161" s="177" t="s">
        <v>202</v>
      </c>
      <c r="E161" s="178" t="s">
        <v>503</v>
      </c>
      <c r="F161" s="179" t="s">
        <v>504</v>
      </c>
      <c r="G161" s="180" t="s">
        <v>148</v>
      </c>
      <c r="H161" s="181">
        <v>339</v>
      </c>
      <c r="I161" s="182"/>
      <c r="J161" s="183">
        <f>ROUND(I161*H161,2)</f>
        <v>0</v>
      </c>
      <c r="K161" s="179" t="s">
        <v>205</v>
      </c>
      <c r="L161" s="37"/>
      <c r="M161" s="184" t="s">
        <v>3</v>
      </c>
      <c r="N161" s="185" t="s">
        <v>43</v>
      </c>
      <c r="O161" s="67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AR161" s="19" t="s">
        <v>206</v>
      </c>
      <c r="AT161" s="19" t="s">
        <v>202</v>
      </c>
      <c r="AU161" s="19" t="s">
        <v>82</v>
      </c>
      <c r="AY161" s="19" t="s">
        <v>200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80</v>
      </c>
      <c r="BK161" s="188">
        <f>ROUND(I161*H161,2)</f>
        <v>0</v>
      </c>
      <c r="BL161" s="19" t="s">
        <v>206</v>
      </c>
      <c r="BM161" s="19" t="s">
        <v>1700</v>
      </c>
    </row>
    <row r="162" s="12" customFormat="1">
      <c r="B162" s="189"/>
      <c r="D162" s="190" t="s">
        <v>208</v>
      </c>
      <c r="E162" s="191" t="s">
        <v>3</v>
      </c>
      <c r="F162" s="192" t="s">
        <v>1650</v>
      </c>
      <c r="H162" s="193">
        <v>339</v>
      </c>
      <c r="I162" s="194"/>
      <c r="L162" s="189"/>
      <c r="M162" s="195"/>
      <c r="N162" s="196"/>
      <c r="O162" s="196"/>
      <c r="P162" s="196"/>
      <c r="Q162" s="196"/>
      <c r="R162" s="196"/>
      <c r="S162" s="196"/>
      <c r="T162" s="197"/>
      <c r="AT162" s="191" t="s">
        <v>208</v>
      </c>
      <c r="AU162" s="191" t="s">
        <v>82</v>
      </c>
      <c r="AV162" s="12" t="s">
        <v>82</v>
      </c>
      <c r="AW162" s="12" t="s">
        <v>33</v>
      </c>
      <c r="AX162" s="12" t="s">
        <v>80</v>
      </c>
      <c r="AY162" s="191" t="s">
        <v>200</v>
      </c>
    </row>
    <row r="163" s="1" customFormat="1" ht="16.5" customHeight="1">
      <c r="B163" s="176"/>
      <c r="C163" s="177" t="s">
        <v>387</v>
      </c>
      <c r="D163" s="177" t="s">
        <v>202</v>
      </c>
      <c r="E163" s="178" t="s">
        <v>513</v>
      </c>
      <c r="F163" s="179" t="s">
        <v>514</v>
      </c>
      <c r="G163" s="180" t="s">
        <v>148</v>
      </c>
      <c r="H163" s="181">
        <v>542.39999999999998</v>
      </c>
      <c r="I163" s="182"/>
      <c r="J163" s="183">
        <f>ROUND(I163*H163,2)</f>
        <v>0</v>
      </c>
      <c r="K163" s="179" t="s">
        <v>205</v>
      </c>
      <c r="L163" s="37"/>
      <c r="M163" s="184" t="s">
        <v>3</v>
      </c>
      <c r="N163" s="185" t="s">
        <v>43</v>
      </c>
      <c r="O163" s="67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AR163" s="19" t="s">
        <v>206</v>
      </c>
      <c r="AT163" s="19" t="s">
        <v>202</v>
      </c>
      <c r="AU163" s="19" t="s">
        <v>82</v>
      </c>
      <c r="AY163" s="19" t="s">
        <v>200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9" t="s">
        <v>80</v>
      </c>
      <c r="BK163" s="188">
        <f>ROUND(I163*H163,2)</f>
        <v>0</v>
      </c>
      <c r="BL163" s="19" t="s">
        <v>206</v>
      </c>
      <c r="BM163" s="19" t="s">
        <v>1701</v>
      </c>
    </row>
    <row r="164" s="12" customFormat="1">
      <c r="B164" s="189"/>
      <c r="D164" s="190" t="s">
        <v>208</v>
      </c>
      <c r="E164" s="191" t="s">
        <v>3</v>
      </c>
      <c r="F164" s="192" t="s">
        <v>1655</v>
      </c>
      <c r="H164" s="193">
        <v>542.39999999999998</v>
      </c>
      <c r="I164" s="194"/>
      <c r="L164" s="189"/>
      <c r="M164" s="195"/>
      <c r="N164" s="196"/>
      <c r="O164" s="196"/>
      <c r="P164" s="196"/>
      <c r="Q164" s="196"/>
      <c r="R164" s="196"/>
      <c r="S164" s="196"/>
      <c r="T164" s="197"/>
      <c r="AT164" s="191" t="s">
        <v>208</v>
      </c>
      <c r="AU164" s="191" t="s">
        <v>82</v>
      </c>
      <c r="AV164" s="12" t="s">
        <v>82</v>
      </c>
      <c r="AW164" s="12" t="s">
        <v>33</v>
      </c>
      <c r="AX164" s="12" t="s">
        <v>80</v>
      </c>
      <c r="AY164" s="191" t="s">
        <v>200</v>
      </c>
    </row>
    <row r="165" s="1" customFormat="1" ht="22.5" customHeight="1">
      <c r="B165" s="176"/>
      <c r="C165" s="177" t="s">
        <v>392</v>
      </c>
      <c r="D165" s="177" t="s">
        <v>202</v>
      </c>
      <c r="E165" s="178" t="s">
        <v>517</v>
      </c>
      <c r="F165" s="179" t="s">
        <v>518</v>
      </c>
      <c r="G165" s="180" t="s">
        <v>148</v>
      </c>
      <c r="H165" s="181">
        <v>542.39999999999998</v>
      </c>
      <c r="I165" s="182"/>
      <c r="J165" s="183">
        <f>ROUND(I165*H165,2)</f>
        <v>0</v>
      </c>
      <c r="K165" s="179" t="s">
        <v>205</v>
      </c>
      <c r="L165" s="37"/>
      <c r="M165" s="184" t="s">
        <v>3</v>
      </c>
      <c r="N165" s="185" t="s">
        <v>43</v>
      </c>
      <c r="O165" s="67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AR165" s="19" t="s">
        <v>206</v>
      </c>
      <c r="AT165" s="19" t="s">
        <v>202</v>
      </c>
      <c r="AU165" s="19" t="s">
        <v>82</v>
      </c>
      <c r="AY165" s="19" t="s">
        <v>200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9" t="s">
        <v>80</v>
      </c>
      <c r="BK165" s="188">
        <f>ROUND(I165*H165,2)</f>
        <v>0</v>
      </c>
      <c r="BL165" s="19" t="s">
        <v>206</v>
      </c>
      <c r="BM165" s="19" t="s">
        <v>1702</v>
      </c>
    </row>
    <row r="166" s="12" customFormat="1">
      <c r="B166" s="189"/>
      <c r="D166" s="190" t="s">
        <v>208</v>
      </c>
      <c r="E166" s="191" t="s">
        <v>3</v>
      </c>
      <c r="F166" s="192" t="s">
        <v>1655</v>
      </c>
      <c r="H166" s="193">
        <v>542.39999999999998</v>
      </c>
      <c r="I166" s="194"/>
      <c r="L166" s="189"/>
      <c r="M166" s="195"/>
      <c r="N166" s="196"/>
      <c r="O166" s="196"/>
      <c r="P166" s="196"/>
      <c r="Q166" s="196"/>
      <c r="R166" s="196"/>
      <c r="S166" s="196"/>
      <c r="T166" s="197"/>
      <c r="AT166" s="191" t="s">
        <v>208</v>
      </c>
      <c r="AU166" s="191" t="s">
        <v>82</v>
      </c>
      <c r="AV166" s="12" t="s">
        <v>82</v>
      </c>
      <c r="AW166" s="12" t="s">
        <v>33</v>
      </c>
      <c r="AX166" s="12" t="s">
        <v>80</v>
      </c>
      <c r="AY166" s="191" t="s">
        <v>200</v>
      </c>
    </row>
    <row r="167" s="1" customFormat="1" ht="22.5" customHeight="1">
      <c r="B167" s="176"/>
      <c r="C167" s="177" t="s">
        <v>406</v>
      </c>
      <c r="D167" s="177" t="s">
        <v>202</v>
      </c>
      <c r="E167" s="178" t="s">
        <v>522</v>
      </c>
      <c r="F167" s="179" t="s">
        <v>523</v>
      </c>
      <c r="G167" s="180" t="s">
        <v>148</v>
      </c>
      <c r="H167" s="181">
        <v>339</v>
      </c>
      <c r="I167" s="182"/>
      <c r="J167" s="183">
        <f>ROUND(I167*H167,2)</f>
        <v>0</v>
      </c>
      <c r="K167" s="179" t="s">
        <v>205</v>
      </c>
      <c r="L167" s="37"/>
      <c r="M167" s="184" t="s">
        <v>3</v>
      </c>
      <c r="N167" s="185" t="s">
        <v>43</v>
      </c>
      <c r="O167" s="67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AR167" s="19" t="s">
        <v>206</v>
      </c>
      <c r="AT167" s="19" t="s">
        <v>202</v>
      </c>
      <c r="AU167" s="19" t="s">
        <v>82</v>
      </c>
      <c r="AY167" s="19" t="s">
        <v>200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9" t="s">
        <v>80</v>
      </c>
      <c r="BK167" s="188">
        <f>ROUND(I167*H167,2)</f>
        <v>0</v>
      </c>
      <c r="BL167" s="19" t="s">
        <v>206</v>
      </c>
      <c r="BM167" s="19" t="s">
        <v>1703</v>
      </c>
    </row>
    <row r="168" s="12" customFormat="1">
      <c r="B168" s="189"/>
      <c r="D168" s="190" t="s">
        <v>208</v>
      </c>
      <c r="E168" s="191" t="s">
        <v>3</v>
      </c>
      <c r="F168" s="192" t="s">
        <v>1650</v>
      </c>
      <c r="H168" s="193">
        <v>339</v>
      </c>
      <c r="I168" s="194"/>
      <c r="L168" s="189"/>
      <c r="M168" s="195"/>
      <c r="N168" s="196"/>
      <c r="O168" s="196"/>
      <c r="P168" s="196"/>
      <c r="Q168" s="196"/>
      <c r="R168" s="196"/>
      <c r="S168" s="196"/>
      <c r="T168" s="197"/>
      <c r="AT168" s="191" t="s">
        <v>208</v>
      </c>
      <c r="AU168" s="191" t="s">
        <v>82</v>
      </c>
      <c r="AV168" s="12" t="s">
        <v>82</v>
      </c>
      <c r="AW168" s="12" t="s">
        <v>33</v>
      </c>
      <c r="AX168" s="12" t="s">
        <v>80</v>
      </c>
      <c r="AY168" s="191" t="s">
        <v>200</v>
      </c>
    </row>
    <row r="169" s="11" customFormat="1" ht="22.8" customHeight="1">
      <c r="B169" s="163"/>
      <c r="D169" s="164" t="s">
        <v>71</v>
      </c>
      <c r="E169" s="174" t="s">
        <v>145</v>
      </c>
      <c r="F169" s="174" t="s">
        <v>545</v>
      </c>
      <c r="I169" s="166"/>
      <c r="J169" s="175">
        <f>BK169</f>
        <v>0</v>
      </c>
      <c r="L169" s="163"/>
      <c r="M169" s="168"/>
      <c r="N169" s="169"/>
      <c r="O169" s="169"/>
      <c r="P169" s="170">
        <f>SUM(P170:P186)</f>
        <v>0</v>
      </c>
      <c r="Q169" s="169"/>
      <c r="R169" s="170">
        <f>SUM(R170:R186)</f>
        <v>26.526117999999997</v>
      </c>
      <c r="S169" s="169"/>
      <c r="T169" s="171">
        <f>SUM(T170:T186)</f>
        <v>0</v>
      </c>
      <c r="AR169" s="164" t="s">
        <v>80</v>
      </c>
      <c r="AT169" s="172" t="s">
        <v>71</v>
      </c>
      <c r="AU169" s="172" t="s">
        <v>80</v>
      </c>
      <c r="AY169" s="164" t="s">
        <v>200</v>
      </c>
      <c r="BK169" s="173">
        <f>SUM(BK170:BK186)</f>
        <v>0</v>
      </c>
    </row>
    <row r="170" s="1" customFormat="1" ht="16.5" customHeight="1">
      <c r="B170" s="176"/>
      <c r="C170" s="177" t="s">
        <v>412</v>
      </c>
      <c r="D170" s="177" t="s">
        <v>202</v>
      </c>
      <c r="E170" s="178" t="s">
        <v>1704</v>
      </c>
      <c r="F170" s="179" t="s">
        <v>1705</v>
      </c>
      <c r="G170" s="180" t="s">
        <v>116</v>
      </c>
      <c r="H170" s="181">
        <v>786.91999999999996</v>
      </c>
      <c r="I170" s="182"/>
      <c r="J170" s="183">
        <f>ROUND(I170*H170,2)</f>
        <v>0</v>
      </c>
      <c r="K170" s="179" t="s">
        <v>205</v>
      </c>
      <c r="L170" s="37"/>
      <c r="M170" s="184" t="s">
        <v>3</v>
      </c>
      <c r="N170" s="185" t="s">
        <v>43</v>
      </c>
      <c r="O170" s="67"/>
      <c r="P170" s="186">
        <f>O170*H170</f>
        <v>0</v>
      </c>
      <c r="Q170" s="186">
        <v>3.0000000000000001E-05</v>
      </c>
      <c r="R170" s="186">
        <f>Q170*H170</f>
        <v>0.023607599999999999</v>
      </c>
      <c r="S170" s="186">
        <v>0</v>
      </c>
      <c r="T170" s="187">
        <f>S170*H170</f>
        <v>0</v>
      </c>
      <c r="AR170" s="19" t="s">
        <v>206</v>
      </c>
      <c r="AT170" s="19" t="s">
        <v>202</v>
      </c>
      <c r="AU170" s="19" t="s">
        <v>82</v>
      </c>
      <c r="AY170" s="19" t="s">
        <v>200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9" t="s">
        <v>80</v>
      </c>
      <c r="BK170" s="188">
        <f>ROUND(I170*H170,2)</f>
        <v>0</v>
      </c>
      <c r="BL170" s="19" t="s">
        <v>206</v>
      </c>
      <c r="BM170" s="19" t="s">
        <v>1706</v>
      </c>
    </row>
    <row r="171" s="12" customFormat="1">
      <c r="B171" s="189"/>
      <c r="D171" s="190" t="s">
        <v>208</v>
      </c>
      <c r="E171" s="191" t="s">
        <v>3</v>
      </c>
      <c r="F171" s="192" t="s">
        <v>1707</v>
      </c>
      <c r="H171" s="193">
        <v>786.91999999999996</v>
      </c>
      <c r="I171" s="194"/>
      <c r="L171" s="189"/>
      <c r="M171" s="195"/>
      <c r="N171" s="196"/>
      <c r="O171" s="196"/>
      <c r="P171" s="196"/>
      <c r="Q171" s="196"/>
      <c r="R171" s="196"/>
      <c r="S171" s="196"/>
      <c r="T171" s="197"/>
      <c r="AT171" s="191" t="s">
        <v>208</v>
      </c>
      <c r="AU171" s="191" t="s">
        <v>82</v>
      </c>
      <c r="AV171" s="12" t="s">
        <v>82</v>
      </c>
      <c r="AW171" s="12" t="s">
        <v>33</v>
      </c>
      <c r="AX171" s="12" t="s">
        <v>72</v>
      </c>
      <c r="AY171" s="191" t="s">
        <v>200</v>
      </c>
    </row>
    <row r="172" s="14" customFormat="1">
      <c r="B172" s="205"/>
      <c r="D172" s="190" t="s">
        <v>208</v>
      </c>
      <c r="E172" s="206" t="s">
        <v>1637</v>
      </c>
      <c r="F172" s="207" t="s">
        <v>215</v>
      </c>
      <c r="H172" s="208">
        <v>786.91999999999996</v>
      </c>
      <c r="I172" s="209"/>
      <c r="L172" s="205"/>
      <c r="M172" s="210"/>
      <c r="N172" s="211"/>
      <c r="O172" s="211"/>
      <c r="P172" s="211"/>
      <c r="Q172" s="211"/>
      <c r="R172" s="211"/>
      <c r="S172" s="211"/>
      <c r="T172" s="212"/>
      <c r="AT172" s="206" t="s">
        <v>208</v>
      </c>
      <c r="AU172" s="206" t="s">
        <v>82</v>
      </c>
      <c r="AV172" s="14" t="s">
        <v>206</v>
      </c>
      <c r="AW172" s="14" t="s">
        <v>33</v>
      </c>
      <c r="AX172" s="14" t="s">
        <v>80</v>
      </c>
      <c r="AY172" s="206" t="s">
        <v>200</v>
      </c>
    </row>
    <row r="173" s="1" customFormat="1" ht="16.5" customHeight="1">
      <c r="B173" s="176"/>
      <c r="C173" s="213" t="s">
        <v>416</v>
      </c>
      <c r="D173" s="213" t="s">
        <v>407</v>
      </c>
      <c r="E173" s="214" t="s">
        <v>1708</v>
      </c>
      <c r="F173" s="215" t="s">
        <v>1709</v>
      </c>
      <c r="G173" s="216" t="s">
        <v>116</v>
      </c>
      <c r="H173" s="217">
        <v>798.72400000000005</v>
      </c>
      <c r="I173" s="218"/>
      <c r="J173" s="219">
        <f>ROUND(I173*H173,2)</f>
        <v>0</v>
      </c>
      <c r="K173" s="215" t="s">
        <v>205</v>
      </c>
      <c r="L173" s="220"/>
      <c r="M173" s="221" t="s">
        <v>3</v>
      </c>
      <c r="N173" s="222" t="s">
        <v>43</v>
      </c>
      <c r="O173" s="67"/>
      <c r="P173" s="186">
        <f>O173*H173</f>
        <v>0</v>
      </c>
      <c r="Q173" s="186">
        <v>0.024</v>
      </c>
      <c r="R173" s="186">
        <f>Q173*H173</f>
        <v>19.169376</v>
      </c>
      <c r="S173" s="186">
        <v>0</v>
      </c>
      <c r="T173" s="187">
        <f>S173*H173</f>
        <v>0</v>
      </c>
      <c r="AR173" s="19" t="s">
        <v>145</v>
      </c>
      <c r="AT173" s="19" t="s">
        <v>407</v>
      </c>
      <c r="AU173" s="19" t="s">
        <v>82</v>
      </c>
      <c r="AY173" s="19" t="s">
        <v>200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9" t="s">
        <v>80</v>
      </c>
      <c r="BK173" s="188">
        <f>ROUND(I173*H173,2)</f>
        <v>0</v>
      </c>
      <c r="BL173" s="19" t="s">
        <v>206</v>
      </c>
      <c r="BM173" s="19" t="s">
        <v>1710</v>
      </c>
    </row>
    <row r="174" s="12" customFormat="1">
      <c r="B174" s="189"/>
      <c r="D174" s="190" t="s">
        <v>208</v>
      </c>
      <c r="F174" s="192" t="s">
        <v>1711</v>
      </c>
      <c r="H174" s="193">
        <v>798.72400000000005</v>
      </c>
      <c r="I174" s="194"/>
      <c r="L174" s="189"/>
      <c r="M174" s="195"/>
      <c r="N174" s="196"/>
      <c r="O174" s="196"/>
      <c r="P174" s="196"/>
      <c r="Q174" s="196"/>
      <c r="R174" s="196"/>
      <c r="S174" s="196"/>
      <c r="T174" s="197"/>
      <c r="AT174" s="191" t="s">
        <v>208</v>
      </c>
      <c r="AU174" s="191" t="s">
        <v>82</v>
      </c>
      <c r="AV174" s="12" t="s">
        <v>82</v>
      </c>
      <c r="AW174" s="12" t="s">
        <v>4</v>
      </c>
      <c r="AX174" s="12" t="s">
        <v>80</v>
      </c>
      <c r="AY174" s="191" t="s">
        <v>200</v>
      </c>
    </row>
    <row r="175" s="1" customFormat="1" ht="22.5" customHeight="1">
      <c r="B175" s="176"/>
      <c r="C175" s="177" t="s">
        <v>422</v>
      </c>
      <c r="D175" s="177" t="s">
        <v>202</v>
      </c>
      <c r="E175" s="178" t="s">
        <v>588</v>
      </c>
      <c r="F175" s="179" t="s">
        <v>589</v>
      </c>
      <c r="G175" s="180" t="s">
        <v>127</v>
      </c>
      <c r="H175" s="181">
        <v>452</v>
      </c>
      <c r="I175" s="182"/>
      <c r="J175" s="183">
        <f>ROUND(I175*H175,2)</f>
        <v>0</v>
      </c>
      <c r="K175" s="179" t="s">
        <v>205</v>
      </c>
      <c r="L175" s="37"/>
      <c r="M175" s="184" t="s">
        <v>3</v>
      </c>
      <c r="N175" s="185" t="s">
        <v>43</v>
      </c>
      <c r="O175" s="67"/>
      <c r="P175" s="186">
        <f>O175*H175</f>
        <v>0</v>
      </c>
      <c r="Q175" s="186">
        <v>6.9999999999999994E-05</v>
      </c>
      <c r="R175" s="186">
        <f>Q175*H175</f>
        <v>0.031639999999999995</v>
      </c>
      <c r="S175" s="186">
        <v>0</v>
      </c>
      <c r="T175" s="187">
        <f>S175*H175</f>
        <v>0</v>
      </c>
      <c r="AR175" s="19" t="s">
        <v>206</v>
      </c>
      <c r="AT175" s="19" t="s">
        <v>202</v>
      </c>
      <c r="AU175" s="19" t="s">
        <v>82</v>
      </c>
      <c r="AY175" s="19" t="s">
        <v>200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9" t="s">
        <v>80</v>
      </c>
      <c r="BK175" s="188">
        <f>ROUND(I175*H175,2)</f>
        <v>0</v>
      </c>
      <c r="BL175" s="19" t="s">
        <v>206</v>
      </c>
      <c r="BM175" s="19" t="s">
        <v>1712</v>
      </c>
    </row>
    <row r="176" s="1" customFormat="1" ht="16.5" customHeight="1">
      <c r="B176" s="176"/>
      <c r="C176" s="213" t="s">
        <v>428</v>
      </c>
      <c r="D176" s="213" t="s">
        <v>407</v>
      </c>
      <c r="E176" s="214" t="s">
        <v>1713</v>
      </c>
      <c r="F176" s="215" t="s">
        <v>1714</v>
      </c>
      <c r="G176" s="216" t="s">
        <v>127</v>
      </c>
      <c r="H176" s="217">
        <v>113</v>
      </c>
      <c r="I176" s="218"/>
      <c r="J176" s="219">
        <f>ROUND(I176*H176,2)</f>
        <v>0</v>
      </c>
      <c r="K176" s="215" t="s">
        <v>205</v>
      </c>
      <c r="L176" s="220"/>
      <c r="M176" s="221" t="s">
        <v>3</v>
      </c>
      <c r="N176" s="222" t="s">
        <v>43</v>
      </c>
      <c r="O176" s="67"/>
      <c r="P176" s="186">
        <f>O176*H176</f>
        <v>0</v>
      </c>
      <c r="Q176" s="186">
        <v>0.0030000000000000001</v>
      </c>
      <c r="R176" s="186">
        <f>Q176*H176</f>
        <v>0.33900000000000002</v>
      </c>
      <c r="S176" s="186">
        <v>0</v>
      </c>
      <c r="T176" s="187">
        <f>S176*H176</f>
        <v>0</v>
      </c>
      <c r="AR176" s="19" t="s">
        <v>145</v>
      </c>
      <c r="AT176" s="19" t="s">
        <v>407</v>
      </c>
      <c r="AU176" s="19" t="s">
        <v>82</v>
      </c>
      <c r="AY176" s="19" t="s">
        <v>200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9" t="s">
        <v>80</v>
      </c>
      <c r="BK176" s="188">
        <f>ROUND(I176*H176,2)</f>
        <v>0</v>
      </c>
      <c r="BL176" s="19" t="s">
        <v>206</v>
      </c>
      <c r="BM176" s="19" t="s">
        <v>1715</v>
      </c>
    </row>
    <row r="177" s="1" customFormat="1" ht="16.5" customHeight="1">
      <c r="B177" s="176"/>
      <c r="C177" s="213" t="s">
        <v>432</v>
      </c>
      <c r="D177" s="213" t="s">
        <v>407</v>
      </c>
      <c r="E177" s="214" t="s">
        <v>1716</v>
      </c>
      <c r="F177" s="215" t="s">
        <v>1717</v>
      </c>
      <c r="G177" s="216" t="s">
        <v>127</v>
      </c>
      <c r="H177" s="217">
        <v>113</v>
      </c>
      <c r="I177" s="218"/>
      <c r="J177" s="219">
        <f>ROUND(I177*H177,2)</f>
        <v>0</v>
      </c>
      <c r="K177" s="215" t="s">
        <v>3</v>
      </c>
      <c r="L177" s="220"/>
      <c r="M177" s="221" t="s">
        <v>3</v>
      </c>
      <c r="N177" s="222" t="s">
        <v>43</v>
      </c>
      <c r="O177" s="67"/>
      <c r="P177" s="186">
        <f>O177*H177</f>
        <v>0</v>
      </c>
      <c r="Q177" s="186">
        <v>0.00040999999999999999</v>
      </c>
      <c r="R177" s="186">
        <f>Q177*H177</f>
        <v>0.046329999999999996</v>
      </c>
      <c r="S177" s="186">
        <v>0</v>
      </c>
      <c r="T177" s="187">
        <f>S177*H177</f>
        <v>0</v>
      </c>
      <c r="AR177" s="19" t="s">
        <v>145</v>
      </c>
      <c r="AT177" s="19" t="s">
        <v>407</v>
      </c>
      <c r="AU177" s="19" t="s">
        <v>82</v>
      </c>
      <c r="AY177" s="19" t="s">
        <v>200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9" t="s">
        <v>80</v>
      </c>
      <c r="BK177" s="188">
        <f>ROUND(I177*H177,2)</f>
        <v>0</v>
      </c>
      <c r="BL177" s="19" t="s">
        <v>206</v>
      </c>
      <c r="BM177" s="19" t="s">
        <v>1718</v>
      </c>
    </row>
    <row r="178" s="1" customFormat="1" ht="16.5" customHeight="1">
      <c r="B178" s="176"/>
      <c r="C178" s="213" t="s">
        <v>437</v>
      </c>
      <c r="D178" s="213" t="s">
        <v>407</v>
      </c>
      <c r="E178" s="214" t="s">
        <v>1719</v>
      </c>
      <c r="F178" s="215" t="s">
        <v>1720</v>
      </c>
      <c r="G178" s="216" t="s">
        <v>127</v>
      </c>
      <c r="H178" s="217">
        <v>113</v>
      </c>
      <c r="I178" s="218"/>
      <c r="J178" s="219">
        <f>ROUND(I178*H178,2)</f>
        <v>0</v>
      </c>
      <c r="K178" s="215" t="s">
        <v>205</v>
      </c>
      <c r="L178" s="220"/>
      <c r="M178" s="221" t="s">
        <v>3</v>
      </c>
      <c r="N178" s="222" t="s">
        <v>43</v>
      </c>
      <c r="O178" s="67"/>
      <c r="P178" s="186">
        <f>O178*H178</f>
        <v>0</v>
      </c>
      <c r="Q178" s="186">
        <v>0.0050000000000000001</v>
      </c>
      <c r="R178" s="186">
        <f>Q178*H178</f>
        <v>0.56500000000000006</v>
      </c>
      <c r="S178" s="186">
        <v>0</v>
      </c>
      <c r="T178" s="187">
        <f>S178*H178</f>
        <v>0</v>
      </c>
      <c r="AR178" s="19" t="s">
        <v>145</v>
      </c>
      <c r="AT178" s="19" t="s">
        <v>407</v>
      </c>
      <c r="AU178" s="19" t="s">
        <v>82</v>
      </c>
      <c r="AY178" s="19" t="s">
        <v>200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80</v>
      </c>
      <c r="BK178" s="188">
        <f>ROUND(I178*H178,2)</f>
        <v>0</v>
      </c>
      <c r="BL178" s="19" t="s">
        <v>206</v>
      </c>
      <c r="BM178" s="19" t="s">
        <v>1721</v>
      </c>
    </row>
    <row r="179" s="1" customFormat="1" ht="16.5" customHeight="1">
      <c r="B179" s="176"/>
      <c r="C179" s="213" t="s">
        <v>441</v>
      </c>
      <c r="D179" s="213" t="s">
        <v>407</v>
      </c>
      <c r="E179" s="214" t="s">
        <v>1722</v>
      </c>
      <c r="F179" s="215" t="s">
        <v>1723</v>
      </c>
      <c r="G179" s="216" t="s">
        <v>116</v>
      </c>
      <c r="H179" s="217">
        <v>113</v>
      </c>
      <c r="I179" s="218"/>
      <c r="J179" s="219">
        <f>ROUND(I179*H179,2)</f>
        <v>0</v>
      </c>
      <c r="K179" s="215" t="s">
        <v>205</v>
      </c>
      <c r="L179" s="220"/>
      <c r="M179" s="221" t="s">
        <v>3</v>
      </c>
      <c r="N179" s="222" t="s">
        <v>43</v>
      </c>
      <c r="O179" s="67"/>
      <c r="P179" s="186">
        <f>O179*H179</f>
        <v>0</v>
      </c>
      <c r="Q179" s="186">
        <v>0.01</v>
      </c>
      <c r="R179" s="186">
        <f>Q179*H179</f>
        <v>1.1300000000000001</v>
      </c>
      <c r="S179" s="186">
        <v>0</v>
      </c>
      <c r="T179" s="187">
        <f>S179*H179</f>
        <v>0</v>
      </c>
      <c r="AR179" s="19" t="s">
        <v>145</v>
      </c>
      <c r="AT179" s="19" t="s">
        <v>407</v>
      </c>
      <c r="AU179" s="19" t="s">
        <v>82</v>
      </c>
      <c r="AY179" s="19" t="s">
        <v>200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9" t="s">
        <v>80</v>
      </c>
      <c r="BK179" s="188">
        <f>ROUND(I179*H179,2)</f>
        <v>0</v>
      </c>
      <c r="BL179" s="19" t="s">
        <v>206</v>
      </c>
      <c r="BM179" s="19" t="s">
        <v>1724</v>
      </c>
    </row>
    <row r="180" s="1" customFormat="1" ht="22.5" customHeight="1">
      <c r="B180" s="176"/>
      <c r="C180" s="177" t="s">
        <v>446</v>
      </c>
      <c r="D180" s="177" t="s">
        <v>202</v>
      </c>
      <c r="E180" s="178" t="s">
        <v>1725</v>
      </c>
      <c r="F180" s="179" t="s">
        <v>1726</v>
      </c>
      <c r="G180" s="180" t="s">
        <v>127</v>
      </c>
      <c r="H180" s="181">
        <v>100</v>
      </c>
      <c r="I180" s="182"/>
      <c r="J180" s="183">
        <f>ROUND(I180*H180,2)</f>
        <v>0</v>
      </c>
      <c r="K180" s="179" t="s">
        <v>205</v>
      </c>
      <c r="L180" s="37"/>
      <c r="M180" s="184" t="s">
        <v>3</v>
      </c>
      <c r="N180" s="185" t="s">
        <v>43</v>
      </c>
      <c r="O180" s="67"/>
      <c r="P180" s="186">
        <f>O180*H180</f>
        <v>0</v>
      </c>
      <c r="Q180" s="186">
        <v>0.00014999999999999999</v>
      </c>
      <c r="R180" s="186">
        <f>Q180*H180</f>
        <v>0.014999999999999999</v>
      </c>
      <c r="S180" s="186">
        <v>0</v>
      </c>
      <c r="T180" s="187">
        <f>S180*H180</f>
        <v>0</v>
      </c>
      <c r="AR180" s="19" t="s">
        <v>206</v>
      </c>
      <c r="AT180" s="19" t="s">
        <v>202</v>
      </c>
      <c r="AU180" s="19" t="s">
        <v>82</v>
      </c>
      <c r="AY180" s="19" t="s">
        <v>200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9" t="s">
        <v>80</v>
      </c>
      <c r="BK180" s="188">
        <f>ROUND(I180*H180,2)</f>
        <v>0</v>
      </c>
      <c r="BL180" s="19" t="s">
        <v>206</v>
      </c>
      <c r="BM180" s="19" t="s">
        <v>1727</v>
      </c>
    </row>
    <row r="181" s="1" customFormat="1" ht="16.5" customHeight="1">
      <c r="B181" s="176"/>
      <c r="C181" s="213" t="s">
        <v>450</v>
      </c>
      <c r="D181" s="213" t="s">
        <v>407</v>
      </c>
      <c r="E181" s="214" t="s">
        <v>1728</v>
      </c>
      <c r="F181" s="215" t="s">
        <v>1729</v>
      </c>
      <c r="G181" s="216" t="s">
        <v>127</v>
      </c>
      <c r="H181" s="217">
        <v>100</v>
      </c>
      <c r="I181" s="218"/>
      <c r="J181" s="219">
        <f>ROUND(I181*H181,2)</f>
        <v>0</v>
      </c>
      <c r="K181" s="215" t="s">
        <v>205</v>
      </c>
      <c r="L181" s="220"/>
      <c r="M181" s="221" t="s">
        <v>3</v>
      </c>
      <c r="N181" s="222" t="s">
        <v>43</v>
      </c>
      <c r="O181" s="67"/>
      <c r="P181" s="186">
        <f>O181*H181</f>
        <v>0</v>
      </c>
      <c r="Q181" s="186">
        <v>0.042000000000000003</v>
      </c>
      <c r="R181" s="186">
        <f>Q181*H181</f>
        <v>4.2000000000000002</v>
      </c>
      <c r="S181" s="186">
        <v>0</v>
      </c>
      <c r="T181" s="187">
        <f>S181*H181</f>
        <v>0</v>
      </c>
      <c r="AR181" s="19" t="s">
        <v>145</v>
      </c>
      <c r="AT181" s="19" t="s">
        <v>407</v>
      </c>
      <c r="AU181" s="19" t="s">
        <v>82</v>
      </c>
      <c r="AY181" s="19" t="s">
        <v>200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80</v>
      </c>
      <c r="BK181" s="188">
        <f>ROUND(I181*H181,2)</f>
        <v>0</v>
      </c>
      <c r="BL181" s="19" t="s">
        <v>206</v>
      </c>
      <c r="BM181" s="19" t="s">
        <v>1730</v>
      </c>
    </row>
    <row r="182" s="1" customFormat="1" ht="22.5" customHeight="1">
      <c r="B182" s="176"/>
      <c r="C182" s="177" t="s">
        <v>455</v>
      </c>
      <c r="D182" s="177" t="s">
        <v>202</v>
      </c>
      <c r="E182" s="178" t="s">
        <v>621</v>
      </c>
      <c r="F182" s="179" t="s">
        <v>622</v>
      </c>
      <c r="G182" s="180" t="s">
        <v>127</v>
      </c>
      <c r="H182" s="181">
        <v>13</v>
      </c>
      <c r="I182" s="182"/>
      <c r="J182" s="183">
        <f>ROUND(I182*H182,2)</f>
        <v>0</v>
      </c>
      <c r="K182" s="179" t="s">
        <v>205</v>
      </c>
      <c r="L182" s="37"/>
      <c r="M182" s="184" t="s">
        <v>3</v>
      </c>
      <c r="N182" s="185" t="s">
        <v>43</v>
      </c>
      <c r="O182" s="67"/>
      <c r="P182" s="186">
        <f>O182*H182</f>
        <v>0</v>
      </c>
      <c r="Q182" s="186">
        <v>0.00016000000000000001</v>
      </c>
      <c r="R182" s="186">
        <f>Q182*H182</f>
        <v>0.0020800000000000003</v>
      </c>
      <c r="S182" s="186">
        <v>0</v>
      </c>
      <c r="T182" s="187">
        <f>S182*H182</f>
        <v>0</v>
      </c>
      <c r="AR182" s="19" t="s">
        <v>206</v>
      </c>
      <c r="AT182" s="19" t="s">
        <v>202</v>
      </c>
      <c r="AU182" s="19" t="s">
        <v>82</v>
      </c>
      <c r="AY182" s="19" t="s">
        <v>200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80</v>
      </c>
      <c r="BK182" s="188">
        <f>ROUND(I182*H182,2)</f>
        <v>0</v>
      </c>
      <c r="BL182" s="19" t="s">
        <v>206</v>
      </c>
      <c r="BM182" s="19" t="s">
        <v>1731</v>
      </c>
    </row>
    <row r="183" s="1" customFormat="1" ht="16.5" customHeight="1">
      <c r="B183" s="176"/>
      <c r="C183" s="213" t="s">
        <v>460</v>
      </c>
      <c r="D183" s="213" t="s">
        <v>407</v>
      </c>
      <c r="E183" s="214" t="s">
        <v>625</v>
      </c>
      <c r="F183" s="215" t="s">
        <v>626</v>
      </c>
      <c r="G183" s="216" t="s">
        <v>127</v>
      </c>
      <c r="H183" s="217">
        <v>13</v>
      </c>
      <c r="I183" s="218"/>
      <c r="J183" s="219">
        <f>ROUND(I183*H183,2)</f>
        <v>0</v>
      </c>
      <c r="K183" s="215" t="s">
        <v>205</v>
      </c>
      <c r="L183" s="220"/>
      <c r="M183" s="221" t="s">
        <v>3</v>
      </c>
      <c r="N183" s="222" t="s">
        <v>43</v>
      </c>
      <c r="O183" s="67"/>
      <c r="P183" s="186">
        <f>O183*H183</f>
        <v>0</v>
      </c>
      <c r="Q183" s="186">
        <v>0.072999999999999995</v>
      </c>
      <c r="R183" s="186">
        <f>Q183*H183</f>
        <v>0.94899999999999995</v>
      </c>
      <c r="S183" s="186">
        <v>0</v>
      </c>
      <c r="T183" s="187">
        <f>S183*H183</f>
        <v>0</v>
      </c>
      <c r="AR183" s="19" t="s">
        <v>145</v>
      </c>
      <c r="AT183" s="19" t="s">
        <v>407</v>
      </c>
      <c r="AU183" s="19" t="s">
        <v>82</v>
      </c>
      <c r="AY183" s="19" t="s">
        <v>200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9" t="s">
        <v>80</v>
      </c>
      <c r="BK183" s="188">
        <f>ROUND(I183*H183,2)</f>
        <v>0</v>
      </c>
      <c r="BL183" s="19" t="s">
        <v>206</v>
      </c>
      <c r="BM183" s="19" t="s">
        <v>1732</v>
      </c>
    </row>
    <row r="184" s="1" customFormat="1" ht="16.5" customHeight="1">
      <c r="B184" s="176"/>
      <c r="C184" s="177" t="s">
        <v>465</v>
      </c>
      <c r="D184" s="177" t="s">
        <v>202</v>
      </c>
      <c r="E184" s="178" t="s">
        <v>786</v>
      </c>
      <c r="F184" s="179" t="s">
        <v>1733</v>
      </c>
      <c r="G184" s="180" t="s">
        <v>116</v>
      </c>
      <c r="H184" s="181">
        <v>786.91999999999996</v>
      </c>
      <c r="I184" s="182"/>
      <c r="J184" s="183">
        <f>ROUND(I184*H184,2)</f>
        <v>0</v>
      </c>
      <c r="K184" s="179" t="s">
        <v>205</v>
      </c>
      <c r="L184" s="37"/>
      <c r="M184" s="184" t="s">
        <v>3</v>
      </c>
      <c r="N184" s="185" t="s">
        <v>43</v>
      </c>
      <c r="O184" s="67"/>
      <c r="P184" s="186">
        <f>O184*H184</f>
        <v>0</v>
      </c>
      <c r="Q184" s="186">
        <v>6.9999999999999994E-05</v>
      </c>
      <c r="R184" s="186">
        <f>Q184*H184</f>
        <v>0.055084399999999992</v>
      </c>
      <c r="S184" s="186">
        <v>0</v>
      </c>
      <c r="T184" s="187">
        <f>S184*H184</f>
        <v>0</v>
      </c>
      <c r="AR184" s="19" t="s">
        <v>206</v>
      </c>
      <c r="AT184" s="19" t="s">
        <v>202</v>
      </c>
      <c r="AU184" s="19" t="s">
        <v>82</v>
      </c>
      <c r="AY184" s="19" t="s">
        <v>200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80</v>
      </c>
      <c r="BK184" s="188">
        <f>ROUND(I184*H184,2)</f>
        <v>0</v>
      </c>
      <c r="BL184" s="19" t="s">
        <v>206</v>
      </c>
      <c r="BM184" s="19" t="s">
        <v>1734</v>
      </c>
    </row>
    <row r="185" s="13" customFormat="1">
      <c r="B185" s="198"/>
      <c r="D185" s="190" t="s">
        <v>208</v>
      </c>
      <c r="E185" s="199" t="s">
        <v>3</v>
      </c>
      <c r="F185" s="200" t="s">
        <v>789</v>
      </c>
      <c r="H185" s="199" t="s">
        <v>3</v>
      </c>
      <c r="I185" s="201"/>
      <c r="L185" s="198"/>
      <c r="M185" s="202"/>
      <c r="N185" s="203"/>
      <c r="O185" s="203"/>
      <c r="P185" s="203"/>
      <c r="Q185" s="203"/>
      <c r="R185" s="203"/>
      <c r="S185" s="203"/>
      <c r="T185" s="204"/>
      <c r="AT185" s="199" t="s">
        <v>208</v>
      </c>
      <c r="AU185" s="199" t="s">
        <v>82</v>
      </c>
      <c r="AV185" s="13" t="s">
        <v>80</v>
      </c>
      <c r="AW185" s="13" t="s">
        <v>33</v>
      </c>
      <c r="AX185" s="13" t="s">
        <v>72</v>
      </c>
      <c r="AY185" s="199" t="s">
        <v>200</v>
      </c>
    </row>
    <row r="186" s="12" customFormat="1">
      <c r="B186" s="189"/>
      <c r="D186" s="190" t="s">
        <v>208</v>
      </c>
      <c r="E186" s="191" t="s">
        <v>3</v>
      </c>
      <c r="F186" s="192" t="s">
        <v>1637</v>
      </c>
      <c r="H186" s="193">
        <v>786.91999999999996</v>
      </c>
      <c r="I186" s="194"/>
      <c r="L186" s="189"/>
      <c r="M186" s="195"/>
      <c r="N186" s="196"/>
      <c r="O186" s="196"/>
      <c r="P186" s="196"/>
      <c r="Q186" s="196"/>
      <c r="R186" s="196"/>
      <c r="S186" s="196"/>
      <c r="T186" s="197"/>
      <c r="AT186" s="191" t="s">
        <v>208</v>
      </c>
      <c r="AU186" s="191" t="s">
        <v>82</v>
      </c>
      <c r="AV186" s="12" t="s">
        <v>82</v>
      </c>
      <c r="AW186" s="12" t="s">
        <v>33</v>
      </c>
      <c r="AX186" s="12" t="s">
        <v>80</v>
      </c>
      <c r="AY186" s="191" t="s">
        <v>200</v>
      </c>
    </row>
    <row r="187" s="11" customFormat="1" ht="22.8" customHeight="1">
      <c r="B187" s="163"/>
      <c r="D187" s="164" t="s">
        <v>71</v>
      </c>
      <c r="E187" s="174" t="s">
        <v>247</v>
      </c>
      <c r="F187" s="174" t="s">
        <v>794</v>
      </c>
      <c r="I187" s="166"/>
      <c r="J187" s="175">
        <f>BK187</f>
        <v>0</v>
      </c>
      <c r="L187" s="163"/>
      <c r="M187" s="168"/>
      <c r="N187" s="169"/>
      <c r="O187" s="169"/>
      <c r="P187" s="170">
        <f>SUM(P188:P194)</f>
        <v>0</v>
      </c>
      <c r="Q187" s="169"/>
      <c r="R187" s="170">
        <f>SUM(R188:R194)</f>
        <v>0.25085999999999997</v>
      </c>
      <c r="S187" s="169"/>
      <c r="T187" s="171">
        <f>SUM(T188:T194)</f>
        <v>0</v>
      </c>
      <c r="AR187" s="164" t="s">
        <v>80</v>
      </c>
      <c r="AT187" s="172" t="s">
        <v>71</v>
      </c>
      <c r="AU187" s="172" t="s">
        <v>80</v>
      </c>
      <c r="AY187" s="164" t="s">
        <v>200</v>
      </c>
      <c r="BK187" s="173">
        <f>SUM(BK188:BK194)</f>
        <v>0</v>
      </c>
    </row>
    <row r="188" s="1" customFormat="1" ht="16.5" customHeight="1">
      <c r="B188" s="176"/>
      <c r="C188" s="177" t="s">
        <v>470</v>
      </c>
      <c r="D188" s="177" t="s">
        <v>202</v>
      </c>
      <c r="E188" s="178" t="s">
        <v>796</v>
      </c>
      <c r="F188" s="179" t="s">
        <v>797</v>
      </c>
      <c r="G188" s="180" t="s">
        <v>116</v>
      </c>
      <c r="H188" s="181">
        <v>678</v>
      </c>
      <c r="I188" s="182"/>
      <c r="J188" s="183">
        <f>ROUND(I188*H188,2)</f>
        <v>0</v>
      </c>
      <c r="K188" s="179" t="s">
        <v>205</v>
      </c>
      <c r="L188" s="37"/>
      <c r="M188" s="184" t="s">
        <v>3</v>
      </c>
      <c r="N188" s="185" t="s">
        <v>43</v>
      </c>
      <c r="O188" s="67"/>
      <c r="P188" s="186">
        <f>O188*H188</f>
        <v>0</v>
      </c>
      <c r="Q188" s="186">
        <v>0.00036999999999999999</v>
      </c>
      <c r="R188" s="186">
        <f>Q188*H188</f>
        <v>0.25085999999999997</v>
      </c>
      <c r="S188" s="186">
        <v>0</v>
      </c>
      <c r="T188" s="187">
        <f>S188*H188</f>
        <v>0</v>
      </c>
      <c r="AR188" s="19" t="s">
        <v>206</v>
      </c>
      <c r="AT188" s="19" t="s">
        <v>202</v>
      </c>
      <c r="AU188" s="19" t="s">
        <v>82</v>
      </c>
      <c r="AY188" s="19" t="s">
        <v>200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9" t="s">
        <v>80</v>
      </c>
      <c r="BK188" s="188">
        <f>ROUND(I188*H188,2)</f>
        <v>0</v>
      </c>
      <c r="BL188" s="19" t="s">
        <v>206</v>
      </c>
      <c r="BM188" s="19" t="s">
        <v>1735</v>
      </c>
    </row>
    <row r="189" s="12" customFormat="1">
      <c r="B189" s="189"/>
      <c r="D189" s="190" t="s">
        <v>208</v>
      </c>
      <c r="E189" s="191" t="s">
        <v>3</v>
      </c>
      <c r="F189" s="192" t="s">
        <v>799</v>
      </c>
      <c r="H189" s="193">
        <v>678</v>
      </c>
      <c r="I189" s="194"/>
      <c r="L189" s="189"/>
      <c r="M189" s="195"/>
      <c r="N189" s="196"/>
      <c r="O189" s="196"/>
      <c r="P189" s="196"/>
      <c r="Q189" s="196"/>
      <c r="R189" s="196"/>
      <c r="S189" s="196"/>
      <c r="T189" s="197"/>
      <c r="AT189" s="191" t="s">
        <v>208</v>
      </c>
      <c r="AU189" s="191" t="s">
        <v>82</v>
      </c>
      <c r="AV189" s="12" t="s">
        <v>82</v>
      </c>
      <c r="AW189" s="12" t="s">
        <v>33</v>
      </c>
      <c r="AX189" s="12" t="s">
        <v>80</v>
      </c>
      <c r="AY189" s="191" t="s">
        <v>200</v>
      </c>
    </row>
    <row r="190" s="1" customFormat="1" ht="16.5" customHeight="1">
      <c r="B190" s="176"/>
      <c r="C190" s="177" t="s">
        <v>475</v>
      </c>
      <c r="D190" s="177" t="s">
        <v>202</v>
      </c>
      <c r="E190" s="178" t="s">
        <v>801</v>
      </c>
      <c r="F190" s="179" t="s">
        <v>802</v>
      </c>
      <c r="G190" s="180" t="s">
        <v>116</v>
      </c>
      <c r="H190" s="181">
        <v>678</v>
      </c>
      <c r="I190" s="182"/>
      <c r="J190" s="183">
        <f>ROUND(I190*H190,2)</f>
        <v>0</v>
      </c>
      <c r="K190" s="179" t="s">
        <v>205</v>
      </c>
      <c r="L190" s="37"/>
      <c r="M190" s="184" t="s">
        <v>3</v>
      </c>
      <c r="N190" s="185" t="s">
        <v>43</v>
      </c>
      <c r="O190" s="67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AR190" s="19" t="s">
        <v>206</v>
      </c>
      <c r="AT190" s="19" t="s">
        <v>202</v>
      </c>
      <c r="AU190" s="19" t="s">
        <v>82</v>
      </c>
      <c r="AY190" s="19" t="s">
        <v>200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9" t="s">
        <v>80</v>
      </c>
      <c r="BK190" s="188">
        <f>ROUND(I190*H190,2)</f>
        <v>0</v>
      </c>
      <c r="BL190" s="19" t="s">
        <v>206</v>
      </c>
      <c r="BM190" s="19" t="s">
        <v>1736</v>
      </c>
    </row>
    <row r="191" s="12" customFormat="1">
      <c r="B191" s="189"/>
      <c r="D191" s="190" t="s">
        <v>208</v>
      </c>
      <c r="E191" s="191" t="s">
        <v>3</v>
      </c>
      <c r="F191" s="192" t="s">
        <v>1737</v>
      </c>
      <c r="H191" s="193">
        <v>339</v>
      </c>
      <c r="I191" s="194"/>
      <c r="L191" s="189"/>
      <c r="M191" s="195"/>
      <c r="N191" s="196"/>
      <c r="O191" s="196"/>
      <c r="P191" s="196"/>
      <c r="Q191" s="196"/>
      <c r="R191" s="196"/>
      <c r="S191" s="196"/>
      <c r="T191" s="197"/>
      <c r="AT191" s="191" t="s">
        <v>208</v>
      </c>
      <c r="AU191" s="191" t="s">
        <v>82</v>
      </c>
      <c r="AV191" s="12" t="s">
        <v>82</v>
      </c>
      <c r="AW191" s="12" t="s">
        <v>33</v>
      </c>
      <c r="AX191" s="12" t="s">
        <v>72</v>
      </c>
      <c r="AY191" s="191" t="s">
        <v>200</v>
      </c>
    </row>
    <row r="192" s="15" customFormat="1">
      <c r="B192" s="225"/>
      <c r="D192" s="190" t="s">
        <v>208</v>
      </c>
      <c r="E192" s="226" t="s">
        <v>114</v>
      </c>
      <c r="F192" s="227" t="s">
        <v>805</v>
      </c>
      <c r="H192" s="228">
        <v>339</v>
      </c>
      <c r="I192" s="229"/>
      <c r="L192" s="225"/>
      <c r="M192" s="230"/>
      <c r="N192" s="231"/>
      <c r="O192" s="231"/>
      <c r="P192" s="231"/>
      <c r="Q192" s="231"/>
      <c r="R192" s="231"/>
      <c r="S192" s="231"/>
      <c r="T192" s="232"/>
      <c r="AT192" s="226" t="s">
        <v>208</v>
      </c>
      <c r="AU192" s="226" t="s">
        <v>82</v>
      </c>
      <c r="AV192" s="15" t="s">
        <v>216</v>
      </c>
      <c r="AW192" s="15" t="s">
        <v>33</v>
      </c>
      <c r="AX192" s="15" t="s">
        <v>72</v>
      </c>
      <c r="AY192" s="226" t="s">
        <v>200</v>
      </c>
    </row>
    <row r="193" s="12" customFormat="1">
      <c r="B193" s="189"/>
      <c r="D193" s="190" t="s">
        <v>208</v>
      </c>
      <c r="E193" s="191" t="s">
        <v>3</v>
      </c>
      <c r="F193" s="192" t="s">
        <v>799</v>
      </c>
      <c r="H193" s="193">
        <v>678</v>
      </c>
      <c r="I193" s="194"/>
      <c r="L193" s="189"/>
      <c r="M193" s="195"/>
      <c r="N193" s="196"/>
      <c r="O193" s="196"/>
      <c r="P193" s="196"/>
      <c r="Q193" s="196"/>
      <c r="R193" s="196"/>
      <c r="S193" s="196"/>
      <c r="T193" s="197"/>
      <c r="AT193" s="191" t="s">
        <v>208</v>
      </c>
      <c r="AU193" s="191" t="s">
        <v>82</v>
      </c>
      <c r="AV193" s="12" t="s">
        <v>82</v>
      </c>
      <c r="AW193" s="12" t="s">
        <v>33</v>
      </c>
      <c r="AX193" s="12" t="s">
        <v>80</v>
      </c>
      <c r="AY193" s="191" t="s">
        <v>200</v>
      </c>
    </row>
    <row r="194" s="1" customFormat="1" ht="16.5" customHeight="1">
      <c r="B194" s="176"/>
      <c r="C194" s="177" t="s">
        <v>479</v>
      </c>
      <c r="D194" s="177" t="s">
        <v>202</v>
      </c>
      <c r="E194" s="178" t="s">
        <v>818</v>
      </c>
      <c r="F194" s="179" t="s">
        <v>819</v>
      </c>
      <c r="G194" s="180" t="s">
        <v>116</v>
      </c>
      <c r="H194" s="181">
        <v>678</v>
      </c>
      <c r="I194" s="182"/>
      <c r="J194" s="183">
        <f>ROUND(I194*H194,2)</f>
        <v>0</v>
      </c>
      <c r="K194" s="179" t="s">
        <v>205</v>
      </c>
      <c r="L194" s="37"/>
      <c r="M194" s="184" t="s">
        <v>3</v>
      </c>
      <c r="N194" s="185" t="s">
        <v>43</v>
      </c>
      <c r="O194" s="67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AR194" s="19" t="s">
        <v>206</v>
      </c>
      <c r="AT194" s="19" t="s">
        <v>202</v>
      </c>
      <c r="AU194" s="19" t="s">
        <v>82</v>
      </c>
      <c r="AY194" s="19" t="s">
        <v>200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9" t="s">
        <v>80</v>
      </c>
      <c r="BK194" s="188">
        <f>ROUND(I194*H194,2)</f>
        <v>0</v>
      </c>
      <c r="BL194" s="19" t="s">
        <v>206</v>
      </c>
      <c r="BM194" s="19" t="s">
        <v>1738</v>
      </c>
    </row>
    <row r="195" s="11" customFormat="1" ht="22.8" customHeight="1">
      <c r="B195" s="163"/>
      <c r="D195" s="164" t="s">
        <v>71</v>
      </c>
      <c r="E195" s="174" t="s">
        <v>825</v>
      </c>
      <c r="F195" s="174" t="s">
        <v>826</v>
      </c>
      <c r="I195" s="166"/>
      <c r="J195" s="175">
        <f>BK195</f>
        <v>0</v>
      </c>
      <c r="L195" s="163"/>
      <c r="M195" s="168"/>
      <c r="N195" s="169"/>
      <c r="O195" s="169"/>
      <c r="P195" s="170">
        <f>SUM(P196:P203)</f>
        <v>0</v>
      </c>
      <c r="Q195" s="169"/>
      <c r="R195" s="170">
        <f>SUM(R196:R203)</f>
        <v>0</v>
      </c>
      <c r="S195" s="169"/>
      <c r="T195" s="171">
        <f>SUM(T196:T203)</f>
        <v>0</v>
      </c>
      <c r="AR195" s="164" t="s">
        <v>80</v>
      </c>
      <c r="AT195" s="172" t="s">
        <v>71</v>
      </c>
      <c r="AU195" s="172" t="s">
        <v>80</v>
      </c>
      <c r="AY195" s="164" t="s">
        <v>200</v>
      </c>
      <c r="BK195" s="173">
        <f>SUM(BK196:BK203)</f>
        <v>0</v>
      </c>
    </row>
    <row r="196" s="1" customFormat="1" ht="16.5" customHeight="1">
      <c r="B196" s="176"/>
      <c r="C196" s="177" t="s">
        <v>489</v>
      </c>
      <c r="D196" s="177" t="s">
        <v>202</v>
      </c>
      <c r="E196" s="178" t="s">
        <v>828</v>
      </c>
      <c r="F196" s="179" t="s">
        <v>829</v>
      </c>
      <c r="G196" s="180" t="s">
        <v>384</v>
      </c>
      <c r="H196" s="181">
        <v>323.67700000000002</v>
      </c>
      <c r="I196" s="182"/>
      <c r="J196" s="183">
        <f>ROUND(I196*H196,2)</f>
        <v>0</v>
      </c>
      <c r="K196" s="179" t="s">
        <v>3</v>
      </c>
      <c r="L196" s="37"/>
      <c r="M196" s="184" t="s">
        <v>3</v>
      </c>
      <c r="N196" s="185" t="s">
        <v>43</v>
      </c>
      <c r="O196" s="67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AR196" s="19" t="s">
        <v>206</v>
      </c>
      <c r="AT196" s="19" t="s">
        <v>202</v>
      </c>
      <c r="AU196" s="19" t="s">
        <v>82</v>
      </c>
      <c r="AY196" s="19" t="s">
        <v>200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9" t="s">
        <v>80</v>
      </c>
      <c r="BK196" s="188">
        <f>ROUND(I196*H196,2)</f>
        <v>0</v>
      </c>
      <c r="BL196" s="19" t="s">
        <v>206</v>
      </c>
      <c r="BM196" s="19" t="s">
        <v>1739</v>
      </c>
    </row>
    <row r="197" s="12" customFormat="1">
      <c r="B197" s="189"/>
      <c r="D197" s="190" t="s">
        <v>208</v>
      </c>
      <c r="E197" s="191" t="s">
        <v>3</v>
      </c>
      <c r="F197" s="192" t="s">
        <v>1740</v>
      </c>
      <c r="H197" s="193">
        <v>323.67700000000002</v>
      </c>
      <c r="I197" s="194"/>
      <c r="L197" s="189"/>
      <c r="M197" s="195"/>
      <c r="N197" s="196"/>
      <c r="O197" s="196"/>
      <c r="P197" s="196"/>
      <c r="Q197" s="196"/>
      <c r="R197" s="196"/>
      <c r="S197" s="196"/>
      <c r="T197" s="197"/>
      <c r="AT197" s="191" t="s">
        <v>208</v>
      </c>
      <c r="AU197" s="191" t="s">
        <v>82</v>
      </c>
      <c r="AV197" s="12" t="s">
        <v>82</v>
      </c>
      <c r="AW197" s="12" t="s">
        <v>33</v>
      </c>
      <c r="AX197" s="12" t="s">
        <v>80</v>
      </c>
      <c r="AY197" s="191" t="s">
        <v>200</v>
      </c>
    </row>
    <row r="198" s="1" customFormat="1" ht="16.5" customHeight="1">
      <c r="B198" s="176"/>
      <c r="C198" s="177" t="s">
        <v>493</v>
      </c>
      <c r="D198" s="177" t="s">
        <v>202</v>
      </c>
      <c r="E198" s="178" t="s">
        <v>832</v>
      </c>
      <c r="F198" s="179" t="s">
        <v>833</v>
      </c>
      <c r="G198" s="180" t="s">
        <v>384</v>
      </c>
      <c r="H198" s="181">
        <v>33.222000000000001</v>
      </c>
      <c r="I198" s="182"/>
      <c r="J198" s="183">
        <f>ROUND(I198*H198,2)</f>
        <v>0</v>
      </c>
      <c r="K198" s="179" t="s">
        <v>3</v>
      </c>
      <c r="L198" s="37"/>
      <c r="M198" s="184" t="s">
        <v>3</v>
      </c>
      <c r="N198" s="185" t="s">
        <v>43</v>
      </c>
      <c r="O198" s="67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AR198" s="19" t="s">
        <v>206</v>
      </c>
      <c r="AT198" s="19" t="s">
        <v>202</v>
      </c>
      <c r="AU198" s="19" t="s">
        <v>82</v>
      </c>
      <c r="AY198" s="19" t="s">
        <v>200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9" t="s">
        <v>80</v>
      </c>
      <c r="BK198" s="188">
        <f>ROUND(I198*H198,2)</f>
        <v>0</v>
      </c>
      <c r="BL198" s="19" t="s">
        <v>206</v>
      </c>
      <c r="BM198" s="19" t="s">
        <v>1741</v>
      </c>
    </row>
    <row r="199" s="12" customFormat="1">
      <c r="B199" s="189"/>
      <c r="D199" s="190" t="s">
        <v>208</v>
      </c>
      <c r="E199" s="191" t="s">
        <v>3</v>
      </c>
      <c r="F199" s="192" t="s">
        <v>1742</v>
      </c>
      <c r="H199" s="193">
        <v>33.222000000000001</v>
      </c>
      <c r="I199" s="194"/>
      <c r="L199" s="189"/>
      <c r="M199" s="195"/>
      <c r="N199" s="196"/>
      <c r="O199" s="196"/>
      <c r="P199" s="196"/>
      <c r="Q199" s="196"/>
      <c r="R199" s="196"/>
      <c r="S199" s="196"/>
      <c r="T199" s="197"/>
      <c r="AT199" s="191" t="s">
        <v>208</v>
      </c>
      <c r="AU199" s="191" t="s">
        <v>82</v>
      </c>
      <c r="AV199" s="12" t="s">
        <v>82</v>
      </c>
      <c r="AW199" s="12" t="s">
        <v>33</v>
      </c>
      <c r="AX199" s="12" t="s">
        <v>80</v>
      </c>
      <c r="AY199" s="191" t="s">
        <v>200</v>
      </c>
    </row>
    <row r="200" s="1" customFormat="1" ht="22.5" customHeight="1">
      <c r="B200" s="176"/>
      <c r="C200" s="177" t="s">
        <v>498</v>
      </c>
      <c r="D200" s="177" t="s">
        <v>202</v>
      </c>
      <c r="E200" s="178" t="s">
        <v>841</v>
      </c>
      <c r="F200" s="179" t="s">
        <v>842</v>
      </c>
      <c r="G200" s="180" t="s">
        <v>384</v>
      </c>
      <c r="H200" s="181">
        <v>102.649</v>
      </c>
      <c r="I200" s="182"/>
      <c r="J200" s="183">
        <f>ROUND(I200*H200,2)</f>
        <v>0</v>
      </c>
      <c r="K200" s="179" t="s">
        <v>205</v>
      </c>
      <c r="L200" s="37"/>
      <c r="M200" s="184" t="s">
        <v>3</v>
      </c>
      <c r="N200" s="185" t="s">
        <v>43</v>
      </c>
      <c r="O200" s="67"/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AR200" s="19" t="s">
        <v>206</v>
      </c>
      <c r="AT200" s="19" t="s">
        <v>202</v>
      </c>
      <c r="AU200" s="19" t="s">
        <v>82</v>
      </c>
      <c r="AY200" s="19" t="s">
        <v>200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9" t="s">
        <v>80</v>
      </c>
      <c r="BK200" s="188">
        <f>ROUND(I200*H200,2)</f>
        <v>0</v>
      </c>
      <c r="BL200" s="19" t="s">
        <v>206</v>
      </c>
      <c r="BM200" s="19" t="s">
        <v>1743</v>
      </c>
    </row>
    <row r="201" s="12" customFormat="1">
      <c r="B201" s="189"/>
      <c r="D201" s="190" t="s">
        <v>208</v>
      </c>
      <c r="E201" s="191" t="s">
        <v>3</v>
      </c>
      <c r="F201" s="192" t="s">
        <v>1744</v>
      </c>
      <c r="H201" s="193">
        <v>102.649</v>
      </c>
      <c r="I201" s="194"/>
      <c r="L201" s="189"/>
      <c r="M201" s="195"/>
      <c r="N201" s="196"/>
      <c r="O201" s="196"/>
      <c r="P201" s="196"/>
      <c r="Q201" s="196"/>
      <c r="R201" s="196"/>
      <c r="S201" s="196"/>
      <c r="T201" s="197"/>
      <c r="AT201" s="191" t="s">
        <v>208</v>
      </c>
      <c r="AU201" s="191" t="s">
        <v>82</v>
      </c>
      <c r="AV201" s="12" t="s">
        <v>82</v>
      </c>
      <c r="AW201" s="12" t="s">
        <v>33</v>
      </c>
      <c r="AX201" s="12" t="s">
        <v>80</v>
      </c>
      <c r="AY201" s="191" t="s">
        <v>200</v>
      </c>
    </row>
    <row r="202" s="1" customFormat="1" ht="22.5" customHeight="1">
      <c r="B202" s="176"/>
      <c r="C202" s="177" t="s">
        <v>502</v>
      </c>
      <c r="D202" s="177" t="s">
        <v>202</v>
      </c>
      <c r="E202" s="178" t="s">
        <v>846</v>
      </c>
      <c r="F202" s="179" t="s">
        <v>383</v>
      </c>
      <c r="G202" s="180" t="s">
        <v>384</v>
      </c>
      <c r="H202" s="181">
        <v>254.25</v>
      </c>
      <c r="I202" s="182"/>
      <c r="J202" s="183">
        <f>ROUND(I202*H202,2)</f>
        <v>0</v>
      </c>
      <c r="K202" s="179" t="s">
        <v>205</v>
      </c>
      <c r="L202" s="37"/>
      <c r="M202" s="184" t="s">
        <v>3</v>
      </c>
      <c r="N202" s="185" t="s">
        <v>43</v>
      </c>
      <c r="O202" s="67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AR202" s="19" t="s">
        <v>206</v>
      </c>
      <c r="AT202" s="19" t="s">
        <v>202</v>
      </c>
      <c r="AU202" s="19" t="s">
        <v>82</v>
      </c>
      <c r="AY202" s="19" t="s">
        <v>200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9" t="s">
        <v>80</v>
      </c>
      <c r="BK202" s="188">
        <f>ROUND(I202*H202,2)</f>
        <v>0</v>
      </c>
      <c r="BL202" s="19" t="s">
        <v>206</v>
      </c>
      <c r="BM202" s="19" t="s">
        <v>1745</v>
      </c>
    </row>
    <row r="203" s="12" customFormat="1">
      <c r="B203" s="189"/>
      <c r="D203" s="190" t="s">
        <v>208</v>
      </c>
      <c r="E203" s="191" t="s">
        <v>3</v>
      </c>
      <c r="F203" s="192" t="s">
        <v>1746</v>
      </c>
      <c r="H203" s="193">
        <v>254.25</v>
      </c>
      <c r="I203" s="194"/>
      <c r="L203" s="189"/>
      <c r="M203" s="195"/>
      <c r="N203" s="196"/>
      <c r="O203" s="196"/>
      <c r="P203" s="196"/>
      <c r="Q203" s="196"/>
      <c r="R203" s="196"/>
      <c r="S203" s="196"/>
      <c r="T203" s="197"/>
      <c r="AT203" s="191" t="s">
        <v>208</v>
      </c>
      <c r="AU203" s="191" t="s">
        <v>82</v>
      </c>
      <c r="AV203" s="12" t="s">
        <v>82</v>
      </c>
      <c r="AW203" s="12" t="s">
        <v>33</v>
      </c>
      <c r="AX203" s="12" t="s">
        <v>80</v>
      </c>
      <c r="AY203" s="191" t="s">
        <v>200</v>
      </c>
    </row>
    <row r="204" s="11" customFormat="1" ht="22.8" customHeight="1">
      <c r="B204" s="163"/>
      <c r="D204" s="164" t="s">
        <v>71</v>
      </c>
      <c r="E204" s="174" t="s">
        <v>849</v>
      </c>
      <c r="F204" s="174" t="s">
        <v>850</v>
      </c>
      <c r="I204" s="166"/>
      <c r="J204" s="175">
        <f>BK204</f>
        <v>0</v>
      </c>
      <c r="L204" s="163"/>
      <c r="M204" s="168"/>
      <c r="N204" s="169"/>
      <c r="O204" s="169"/>
      <c r="P204" s="170">
        <f>P205</f>
        <v>0</v>
      </c>
      <c r="Q204" s="169"/>
      <c r="R204" s="170">
        <f>R205</f>
        <v>0</v>
      </c>
      <c r="S204" s="169"/>
      <c r="T204" s="171">
        <f>T205</f>
        <v>0</v>
      </c>
      <c r="AR204" s="164" t="s">
        <v>80</v>
      </c>
      <c r="AT204" s="172" t="s">
        <v>71</v>
      </c>
      <c r="AU204" s="172" t="s">
        <v>80</v>
      </c>
      <c r="AY204" s="164" t="s">
        <v>200</v>
      </c>
      <c r="BK204" s="173">
        <f>BK205</f>
        <v>0</v>
      </c>
    </row>
    <row r="205" s="1" customFormat="1" ht="22.5" customHeight="1">
      <c r="B205" s="176"/>
      <c r="C205" s="177" t="s">
        <v>507</v>
      </c>
      <c r="D205" s="177" t="s">
        <v>202</v>
      </c>
      <c r="E205" s="178" t="s">
        <v>852</v>
      </c>
      <c r="F205" s="179" t="s">
        <v>853</v>
      </c>
      <c r="G205" s="180" t="s">
        <v>384</v>
      </c>
      <c r="H205" s="181">
        <v>38.863</v>
      </c>
      <c r="I205" s="182"/>
      <c r="J205" s="183">
        <f>ROUND(I205*H205,2)</f>
        <v>0</v>
      </c>
      <c r="K205" s="179" t="s">
        <v>205</v>
      </c>
      <c r="L205" s="37"/>
      <c r="M205" s="239" t="s">
        <v>3</v>
      </c>
      <c r="N205" s="240" t="s">
        <v>43</v>
      </c>
      <c r="O205" s="235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AR205" s="19" t="s">
        <v>206</v>
      </c>
      <c r="AT205" s="19" t="s">
        <v>202</v>
      </c>
      <c r="AU205" s="19" t="s">
        <v>82</v>
      </c>
      <c r="AY205" s="19" t="s">
        <v>200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80</v>
      </c>
      <c r="BK205" s="188">
        <f>ROUND(I205*H205,2)</f>
        <v>0</v>
      </c>
      <c r="BL205" s="19" t="s">
        <v>206</v>
      </c>
      <c r="BM205" s="19" t="s">
        <v>1747</v>
      </c>
    </row>
    <row r="206" s="1" customFormat="1" ht="6.96" customHeight="1">
      <c r="B206" s="52"/>
      <c r="C206" s="53"/>
      <c r="D206" s="53"/>
      <c r="E206" s="53"/>
      <c r="F206" s="53"/>
      <c r="G206" s="53"/>
      <c r="H206" s="53"/>
      <c r="I206" s="137"/>
      <c r="J206" s="53"/>
      <c r="K206" s="53"/>
      <c r="L206" s="37"/>
    </row>
  </sheetData>
  <autoFilter ref="C86:K20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Josífek</dc:creator>
  <cp:lastModifiedBy>Josífek</cp:lastModifiedBy>
  <dcterms:created xsi:type="dcterms:W3CDTF">2019-03-14T08:45:38Z</dcterms:created>
  <dcterms:modified xsi:type="dcterms:W3CDTF">2019-03-14T08:45:46Z</dcterms:modified>
</cp:coreProperties>
</file>